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57회 부의안건\"/>
    </mc:Choice>
  </mc:AlternateContent>
  <bookViews>
    <workbookView xWindow="14475" yWindow="60" windowWidth="14400" windowHeight="12780" activeTab="1"/>
  </bookViews>
  <sheets>
    <sheet name="표지" sheetId="17" r:id="rId1"/>
    <sheet name="수정안" sheetId="7" r:id="rId2"/>
  </sheets>
  <calcPr calcId="152511"/>
</workbook>
</file>

<file path=xl/calcChain.xml><?xml version="1.0" encoding="utf-8"?>
<calcChain xmlns="http://schemas.openxmlformats.org/spreadsheetml/2006/main">
  <c r="J7" i="7" l="1"/>
  <c r="N8" i="7"/>
  <c r="N236" i="7" l="1"/>
  <c r="N234" i="7" s="1"/>
  <c r="K236" i="7"/>
  <c r="K234" i="7" s="1"/>
  <c r="P237" i="7"/>
  <c r="N213" i="7"/>
  <c r="K213" i="7"/>
  <c r="P214" i="7"/>
  <c r="N203" i="7"/>
  <c r="K203" i="7"/>
  <c r="P204" i="7"/>
  <c r="N57" i="7"/>
  <c r="N56" i="7"/>
  <c r="N55" i="7"/>
  <c r="N53" i="7"/>
  <c r="J57" i="7"/>
  <c r="J56" i="7"/>
  <c r="J55" i="7"/>
  <c r="J53" i="7"/>
  <c r="G57" i="7"/>
  <c r="G56" i="7"/>
  <c r="G55" i="7"/>
  <c r="G54" i="7"/>
  <c r="G53" i="7"/>
  <c r="N157" i="7"/>
  <c r="N155" i="7" s="1"/>
  <c r="K157" i="7"/>
  <c r="J54" i="7" s="1"/>
  <c r="P158" i="7"/>
  <c r="N153" i="7"/>
  <c r="K153" i="7"/>
  <c r="H153" i="7"/>
  <c r="P161" i="7"/>
  <c r="P160" i="7"/>
  <c r="P159" i="7"/>
  <c r="P156" i="7"/>
  <c r="P154" i="7"/>
  <c r="P153" i="7" s="1"/>
  <c r="A172" i="7"/>
  <c r="H172" i="7"/>
  <c r="P172" i="7" s="1"/>
  <c r="H173" i="7"/>
  <c r="K173" i="7"/>
  <c r="A175" i="7"/>
  <c r="H175" i="7"/>
  <c r="P175" i="7" s="1"/>
  <c r="A176" i="7"/>
  <c r="H176" i="7"/>
  <c r="P176" i="7" s="1"/>
  <c r="K177" i="7"/>
  <c r="N177" i="7"/>
  <c r="A178" i="7"/>
  <c r="H178" i="7"/>
  <c r="P178" i="7" s="1"/>
  <c r="A179" i="7"/>
  <c r="H179" i="7"/>
  <c r="P179" i="7" s="1"/>
  <c r="A180" i="7"/>
  <c r="H180" i="7"/>
  <c r="P180" i="7" s="1"/>
  <c r="A181" i="7"/>
  <c r="H181" i="7"/>
  <c r="P181" i="7" s="1"/>
  <c r="A182" i="7"/>
  <c r="H182" i="7"/>
  <c r="P182" i="7" s="1"/>
  <c r="A183" i="7"/>
  <c r="H183" i="7"/>
  <c r="P183" i="7" s="1"/>
  <c r="A184" i="7"/>
  <c r="H184" i="7"/>
  <c r="P184" i="7" s="1"/>
  <c r="N54" i="7" l="1"/>
  <c r="N152" i="7"/>
  <c r="K155" i="7"/>
  <c r="K152" i="7" s="1"/>
  <c r="H177" i="7"/>
  <c r="P177" i="7" l="1"/>
  <c r="N139" i="7"/>
  <c r="K139" i="7"/>
  <c r="N134" i="7"/>
  <c r="K134" i="7"/>
  <c r="H142" i="7"/>
  <c r="H141" i="7"/>
  <c r="P141" i="7" s="1"/>
  <c r="H140" i="7"/>
  <c r="H138" i="7"/>
  <c r="P138" i="7" s="1"/>
  <c r="H137" i="7"/>
  <c r="P137" i="7" s="1"/>
  <c r="H136" i="7"/>
  <c r="P136" i="7" s="1"/>
  <c r="H135" i="7"/>
  <c r="P135" i="7" s="1"/>
  <c r="H133" i="7"/>
  <c r="P133" i="7" s="1"/>
  <c r="H134" i="7" l="1"/>
  <c r="P134" i="7" s="1"/>
  <c r="H139" i="7"/>
  <c r="H132" i="7" s="1"/>
  <c r="K132" i="7"/>
  <c r="N132" i="7"/>
  <c r="P132" i="7" l="1"/>
  <c r="N91" i="7" l="1"/>
  <c r="J91" i="7"/>
  <c r="N78" i="7"/>
  <c r="J78" i="7"/>
  <c r="N72" i="7"/>
  <c r="J72" i="7"/>
  <c r="J67" i="7" l="1"/>
  <c r="N195" i="7" l="1"/>
  <c r="K195" i="7"/>
  <c r="P196" i="7"/>
  <c r="J83" i="7" l="1"/>
  <c r="K188" i="7"/>
  <c r="N83" i="7"/>
  <c r="N188" i="7"/>
  <c r="O248" i="7"/>
  <c r="J248" i="7"/>
  <c r="G13" i="7"/>
  <c r="G14" i="7"/>
  <c r="G15" i="7"/>
  <c r="G16" i="7"/>
  <c r="G17" i="7"/>
  <c r="G65" i="7" l="1"/>
  <c r="N209" i="7" l="1"/>
  <c r="K209" i="7"/>
  <c r="H210" i="7"/>
  <c r="A210" i="7"/>
  <c r="H195" i="7"/>
  <c r="P195" i="7" s="1"/>
  <c r="A195" i="7"/>
  <c r="H190" i="7"/>
  <c r="P190" i="7" s="1"/>
  <c r="A190" i="7"/>
  <c r="Q83" i="7" l="1"/>
  <c r="P210" i="7"/>
  <c r="Q72" i="7"/>
  <c r="Q78" i="7"/>
  <c r="Q91" i="7"/>
  <c r="G33" i="7"/>
  <c r="K232" i="7" l="1"/>
  <c r="N52" i="7"/>
  <c r="J52" i="7"/>
  <c r="N47" i="7"/>
  <c r="N46" i="7" s="1"/>
  <c r="J47" i="7"/>
  <c r="J46" i="7" s="1"/>
  <c r="N33" i="7"/>
  <c r="J33" i="7"/>
  <c r="N28" i="7"/>
  <c r="J28" i="7"/>
  <c r="N232" i="7" l="1"/>
  <c r="J113" i="7"/>
  <c r="N117" i="7"/>
  <c r="N17" i="7" s="1"/>
  <c r="N116" i="7"/>
  <c r="N16" i="7" s="1"/>
  <c r="N115" i="7"/>
  <c r="N15" i="7" s="1"/>
  <c r="N114" i="7"/>
  <c r="N14" i="7" s="1"/>
  <c r="J117" i="7"/>
  <c r="J116" i="7"/>
  <c r="J16" i="7" s="1"/>
  <c r="J115" i="7"/>
  <c r="J15" i="7" s="1"/>
  <c r="J114" i="7"/>
  <c r="J14" i="7" s="1"/>
  <c r="N113" i="7"/>
  <c r="N111" i="7"/>
  <c r="N11" i="7" s="1"/>
  <c r="J111" i="7"/>
  <c r="J11" i="7" s="1"/>
  <c r="N102" i="7"/>
  <c r="J102" i="7"/>
  <c r="N101" i="7"/>
  <c r="J101" i="7"/>
  <c r="N100" i="7"/>
  <c r="J100" i="7"/>
  <c r="N99" i="7"/>
  <c r="J99" i="7"/>
  <c r="N98" i="7"/>
  <c r="J98" i="7"/>
  <c r="N97" i="7"/>
  <c r="J97" i="7"/>
  <c r="N95" i="7"/>
  <c r="N96" i="7"/>
  <c r="J95" i="7"/>
  <c r="J96" i="7"/>
  <c r="N94" i="7"/>
  <c r="J94" i="7"/>
  <c r="N93" i="7"/>
  <c r="J93" i="7"/>
  <c r="N92" i="7"/>
  <c r="J92" i="7"/>
  <c r="N86" i="7"/>
  <c r="N87" i="7"/>
  <c r="N88" i="7"/>
  <c r="N89" i="7"/>
  <c r="N90" i="7"/>
  <c r="J86" i="7"/>
  <c r="J87" i="7"/>
  <c r="J88" i="7"/>
  <c r="J89" i="7"/>
  <c r="J90" i="7"/>
  <c r="N85" i="7"/>
  <c r="J85" i="7"/>
  <c r="N82" i="7"/>
  <c r="N84" i="7"/>
  <c r="J82" i="7"/>
  <c r="J84" i="7"/>
  <c r="N81" i="7"/>
  <c r="J81" i="7"/>
  <c r="N80" i="7"/>
  <c r="N77" i="7"/>
  <c r="J77" i="7"/>
  <c r="J66" i="7"/>
  <c r="N71" i="7"/>
  <c r="N73" i="7"/>
  <c r="N74" i="7"/>
  <c r="N75" i="7"/>
  <c r="N76" i="7"/>
  <c r="J71" i="7"/>
  <c r="J73" i="7"/>
  <c r="J74" i="7"/>
  <c r="J75" i="7"/>
  <c r="J76" i="7"/>
  <c r="N70" i="7"/>
  <c r="J70" i="7"/>
  <c r="N68" i="7"/>
  <c r="N69" i="7"/>
  <c r="J68" i="7"/>
  <c r="J69" i="7"/>
  <c r="N66" i="7"/>
  <c r="H224" i="7"/>
  <c r="H220" i="7"/>
  <c r="H221" i="7"/>
  <c r="H222" i="7"/>
  <c r="H223" i="7"/>
  <c r="H219" i="7"/>
  <c r="H217" i="7"/>
  <c r="H216" i="7"/>
  <c r="A217" i="7"/>
  <c r="A216" i="7"/>
  <c r="A215" i="7"/>
  <c r="A213" i="7"/>
  <c r="H215" i="7"/>
  <c r="H213" i="7"/>
  <c r="H211" i="7"/>
  <c r="H200" i="7"/>
  <c r="H201" i="7"/>
  <c r="H202" i="7"/>
  <c r="H203" i="7"/>
  <c r="H208" i="7"/>
  <c r="H199" i="7"/>
  <c r="H194" i="7"/>
  <c r="H197" i="7"/>
  <c r="H193" i="7"/>
  <c r="H192" i="7"/>
  <c r="G52" i="7"/>
  <c r="G47" i="7"/>
  <c r="G46" i="7" s="1"/>
  <c r="H191" i="7"/>
  <c r="H189" i="7"/>
  <c r="A224" i="7"/>
  <c r="A220" i="7"/>
  <c r="A221" i="7"/>
  <c r="A222" i="7"/>
  <c r="A223" i="7"/>
  <c r="A219" i="7"/>
  <c r="A211" i="7"/>
  <c r="A200" i="7"/>
  <c r="A201" i="7"/>
  <c r="A202" i="7"/>
  <c r="A203" i="7"/>
  <c r="A208" i="7"/>
  <c r="A199" i="7"/>
  <c r="A194" i="7"/>
  <c r="A197" i="7"/>
  <c r="A193" i="7"/>
  <c r="A192" i="7"/>
  <c r="A191" i="7"/>
  <c r="A189" i="7"/>
  <c r="H188" i="7" l="1"/>
  <c r="G11" i="7"/>
  <c r="Q11" i="7" s="1"/>
  <c r="P211" i="7"/>
  <c r="H209" i="7"/>
  <c r="P209" i="7" s="1"/>
  <c r="N112" i="7"/>
  <c r="J13" i="7"/>
  <c r="J112" i="7"/>
  <c r="J10" i="7"/>
  <c r="J110" i="7"/>
  <c r="N10" i="7"/>
  <c r="N110" i="7"/>
  <c r="G12" i="7"/>
  <c r="H212" i="7"/>
  <c r="J17" i="7"/>
  <c r="Q17" i="7" s="1"/>
  <c r="N13" i="7"/>
  <c r="N12" i="7" s="1"/>
  <c r="Q16" i="7"/>
  <c r="Q15" i="7"/>
  <c r="Q14" i="7"/>
  <c r="P265" i="7"/>
  <c r="P264" i="7"/>
  <c r="P263" i="7"/>
  <c r="P262" i="7"/>
  <c r="P261" i="7"/>
  <c r="P260" i="7"/>
  <c r="P259" i="7"/>
  <c r="P258" i="7"/>
  <c r="P257" i="7"/>
  <c r="P256" i="7"/>
  <c r="P255" i="7"/>
  <c r="P254" i="7"/>
  <c r="P253" i="7"/>
  <c r="P252" i="7"/>
  <c r="P251" i="7"/>
  <c r="P250" i="7"/>
  <c r="K231" i="7"/>
  <c r="P224" i="7"/>
  <c r="P223" i="7"/>
  <c r="P222" i="7"/>
  <c r="P221" i="7"/>
  <c r="P220" i="7"/>
  <c r="P219" i="7"/>
  <c r="N218" i="7"/>
  <c r="K218" i="7"/>
  <c r="P217" i="7"/>
  <c r="P216" i="7"/>
  <c r="P215" i="7"/>
  <c r="P213" i="7"/>
  <c r="N212" i="7"/>
  <c r="K212" i="7"/>
  <c r="P208" i="7"/>
  <c r="P203" i="7"/>
  <c r="P202" i="7"/>
  <c r="P201" i="7"/>
  <c r="P200" i="7"/>
  <c r="P199" i="7"/>
  <c r="N198" i="7"/>
  <c r="K198" i="7"/>
  <c r="P197" i="7"/>
  <c r="P194" i="7"/>
  <c r="P193" i="7"/>
  <c r="J80" i="7"/>
  <c r="P189" i="7"/>
  <c r="G117" i="7"/>
  <c r="H240" i="7" s="1"/>
  <c r="P240" i="7" s="1"/>
  <c r="G116" i="7"/>
  <c r="H239" i="7" s="1"/>
  <c r="P239" i="7" s="1"/>
  <c r="G115" i="7"/>
  <c r="H238" i="7" s="1"/>
  <c r="P238" i="7" s="1"/>
  <c r="G114" i="7"/>
  <c r="H236" i="7" s="1"/>
  <c r="P236" i="7" s="1"/>
  <c r="G113" i="7"/>
  <c r="H235" i="7" s="1"/>
  <c r="P235" i="7" s="1"/>
  <c r="Q57" i="7"/>
  <c r="Q56" i="7"/>
  <c r="Q55" i="7"/>
  <c r="Q54" i="7"/>
  <c r="Q53" i="7"/>
  <c r="Q51" i="7"/>
  <c r="Q50" i="7"/>
  <c r="Q49" i="7"/>
  <c r="Q48" i="7"/>
  <c r="G111" i="7"/>
  <c r="H233" i="7" s="1"/>
  <c r="H232" i="7" s="1"/>
  <c r="Q36" i="7"/>
  <c r="Q35" i="7"/>
  <c r="Q34" i="7"/>
  <c r="Q32" i="7"/>
  <c r="Q31" i="7"/>
  <c r="Q30" i="7"/>
  <c r="Q29" i="7"/>
  <c r="G28" i="7"/>
  <c r="Q27" i="7"/>
  <c r="H155" i="7" l="1"/>
  <c r="P157" i="7"/>
  <c r="K171" i="7"/>
  <c r="N174" i="7" s="1"/>
  <c r="P188" i="7"/>
  <c r="P140" i="7"/>
  <c r="G10" i="7"/>
  <c r="G9" i="7" s="1"/>
  <c r="P233" i="7"/>
  <c r="P232" i="7"/>
  <c r="Q10" i="7"/>
  <c r="J12" i="7"/>
  <c r="J9" i="7" s="1"/>
  <c r="N9" i="7"/>
  <c r="Q13" i="7"/>
  <c r="Q12" i="7" s="1"/>
  <c r="J79" i="7"/>
  <c r="J65" i="7" s="1"/>
  <c r="P249" i="7"/>
  <c r="P248" i="7" s="1"/>
  <c r="N231" i="7"/>
  <c r="H234" i="7"/>
  <c r="P192" i="7"/>
  <c r="P212" i="7"/>
  <c r="H218" i="7"/>
  <c r="P218" i="7" s="1"/>
  <c r="H198" i="7"/>
  <c r="P198" i="7" s="1"/>
  <c r="Q70" i="7"/>
  <c r="Q76" i="7"/>
  <c r="Q84" i="7"/>
  <c r="Q97" i="7"/>
  <c r="Q116" i="7"/>
  <c r="Q114" i="7"/>
  <c r="Q69" i="7"/>
  <c r="Q80" i="7"/>
  <c r="Q94" i="7"/>
  <c r="Q98" i="7"/>
  <c r="Q111" i="7"/>
  <c r="Q113" i="7"/>
  <c r="Q117" i="7"/>
  <c r="G110" i="7"/>
  <c r="G112" i="7"/>
  <c r="Q115" i="7"/>
  <c r="Q74" i="7"/>
  <c r="G26" i="7"/>
  <c r="G8" i="7" s="1"/>
  <c r="Q52" i="7"/>
  <c r="Q87" i="7"/>
  <c r="Q92" i="7"/>
  <c r="J45" i="7"/>
  <c r="Q101" i="7"/>
  <c r="Q77" i="7"/>
  <c r="Q86" i="7"/>
  <c r="Q88" i="7"/>
  <c r="Q90" i="7"/>
  <c r="Q93" i="7"/>
  <c r="N45" i="7"/>
  <c r="Q96" i="7"/>
  <c r="Q66" i="7"/>
  <c r="Q73" i="7"/>
  <c r="Q75" i="7"/>
  <c r="Q82" i="7"/>
  <c r="Q85" i="7"/>
  <c r="Q95" i="7"/>
  <c r="Q100" i="7"/>
  <c r="Q102" i="7"/>
  <c r="Q68" i="7"/>
  <c r="Q71" i="7"/>
  <c r="Q81" i="7"/>
  <c r="Q89" i="7"/>
  <c r="Q99" i="7"/>
  <c r="Q47" i="7"/>
  <c r="J26" i="7"/>
  <c r="Q33" i="7"/>
  <c r="N26" i="7"/>
  <c r="Q28" i="7"/>
  <c r="N173" i="7" l="1"/>
  <c r="P174" i="7"/>
  <c r="H171" i="7"/>
  <c r="P155" i="7"/>
  <c r="H152" i="7"/>
  <c r="P152" i="7" s="1"/>
  <c r="P139" i="7"/>
  <c r="Q9" i="7"/>
  <c r="G7" i="7"/>
  <c r="P234" i="7"/>
  <c r="H231" i="7"/>
  <c r="P231" i="7" s="1"/>
  <c r="Q110" i="7"/>
  <c r="N109" i="7"/>
  <c r="Q112" i="7"/>
  <c r="J109" i="7"/>
  <c r="J8" i="7" s="1"/>
  <c r="G109" i="7"/>
  <c r="G45" i="7"/>
  <c r="Q45" i="7" s="1"/>
  <c r="Q46" i="7"/>
  <c r="Q26" i="7"/>
  <c r="N171" i="7" l="1"/>
  <c r="P171" i="7" s="1"/>
  <c r="P173" i="7"/>
  <c r="Q109" i="7"/>
  <c r="P142" i="7" l="1"/>
  <c r="N67" i="7"/>
  <c r="Q67" i="7" s="1"/>
  <c r="P191" i="7"/>
  <c r="N79" i="7"/>
  <c r="Q79" i="7" s="1"/>
  <c r="N65" i="7" l="1"/>
  <c r="Q65" i="7" l="1"/>
  <c r="Q8" i="7"/>
  <c r="Q7" i="7" s="1"/>
  <c r="N7" i="7" l="1"/>
</calcChain>
</file>

<file path=xl/sharedStrings.xml><?xml version="1.0" encoding="utf-8"?>
<sst xmlns="http://schemas.openxmlformats.org/spreadsheetml/2006/main" count="294" uniqueCount="196">
  <si>
    <t>구  분</t>
    <phoneticPr fontId="2" type="noConversion"/>
  </si>
  <si>
    <t>수 정 안</t>
    <phoneticPr fontId="2" type="noConversion"/>
  </si>
  <si>
    <t>감 액</t>
    <phoneticPr fontId="2" type="noConversion"/>
  </si>
  <si>
    <t>증 액</t>
    <phoneticPr fontId="2" type="noConversion"/>
  </si>
  <si>
    <t>합      계</t>
    <phoneticPr fontId="2" type="noConversion"/>
  </si>
  <si>
    <t>비고</t>
    <phoneticPr fontId="2" type="noConversion"/>
  </si>
  <si>
    <t>수 정 안</t>
    <phoneticPr fontId="2" type="noConversion"/>
  </si>
  <si>
    <t>비고</t>
    <phoneticPr fontId="2" type="noConversion"/>
  </si>
  <si>
    <t>감 액</t>
    <phoneticPr fontId="2" type="noConversion"/>
  </si>
  <si>
    <t>증 액</t>
    <phoneticPr fontId="2" type="noConversion"/>
  </si>
  <si>
    <t>의료급여</t>
    <phoneticPr fontId="2" type="noConversion"/>
  </si>
  <si>
    <t>교통사업</t>
    <phoneticPr fontId="2" type="noConversion"/>
  </si>
  <si>
    <t>기반시설</t>
    <phoneticPr fontId="2" type="noConversion"/>
  </si>
  <si>
    <t>수정내역</t>
    <phoneticPr fontId="2" type="noConversion"/>
  </si>
  <si>
    <t>경상적세외수입</t>
    <phoneticPr fontId="2" type="noConversion"/>
  </si>
  <si>
    <t>임시적세외수입</t>
    <phoneticPr fontId="2" type="noConversion"/>
  </si>
  <si>
    <t>□ 세출예산 수정 세부내역</t>
    <phoneticPr fontId="2" type="noConversion"/>
  </si>
  <si>
    <t>시·도비보조금등</t>
    <phoneticPr fontId="2" type="noConversion"/>
  </si>
  <si>
    <t>예산과목</t>
    <phoneticPr fontId="2" type="noConversion"/>
  </si>
  <si>
    <t>여성회관관리</t>
    <phoneticPr fontId="2" type="noConversion"/>
  </si>
  <si>
    <t>의 왕 시 의 회</t>
  </si>
  <si>
    <t>예산결산특별위원회</t>
  </si>
  <si>
    <t>사회복지과</t>
    <phoneticPr fontId="2" type="noConversion"/>
  </si>
  <si>
    <t>행정지원과</t>
    <phoneticPr fontId="2" type="noConversion"/>
  </si>
  <si>
    <t>도시정책과</t>
    <phoneticPr fontId="2" type="noConversion"/>
  </si>
  <si>
    <t>도로건설과</t>
    <phoneticPr fontId="2" type="noConversion"/>
  </si>
  <si>
    <t>교통행정과</t>
    <phoneticPr fontId="2" type="noConversion"/>
  </si>
  <si>
    <t>의회사무과</t>
    <phoneticPr fontId="2" type="noConversion"/>
  </si>
  <si>
    <t>중앙도서관</t>
    <phoneticPr fontId="2" type="noConversion"/>
  </si>
  <si>
    <t>내손도서관</t>
    <phoneticPr fontId="2" type="noConversion"/>
  </si>
  <si>
    <t>통계목</t>
    <phoneticPr fontId="2" type="noConversion"/>
  </si>
  <si>
    <t>국고보조금등</t>
    <phoneticPr fontId="2" type="noConversion"/>
  </si>
  <si>
    <t>시설운영관리</t>
    <phoneticPr fontId="2" type="noConversion"/>
  </si>
  <si>
    <t>공기업특별회계</t>
    <phoneticPr fontId="2" type="noConversion"/>
  </si>
  <si>
    <t>공
기
업
특
별
회
계</t>
    <phoneticPr fontId="2" type="noConversion"/>
  </si>
  <si>
    <t>기
타
특
별
회
계</t>
    <phoneticPr fontId="2" type="noConversion"/>
  </si>
  <si>
    <t>(단위 : 천원)</t>
    <phoneticPr fontId="2" type="noConversion"/>
  </si>
  <si>
    <t>시제출
예산안</t>
    <phoneticPr fontId="2" type="noConversion"/>
  </si>
  <si>
    <t>수   정
예산액</t>
    <phoneticPr fontId="2" type="noConversion"/>
  </si>
  <si>
    <t>합            계</t>
    <phoneticPr fontId="2" type="noConversion"/>
  </si>
  <si>
    <t>구      분</t>
    <phoneticPr fontId="2" type="noConversion"/>
  </si>
  <si>
    <t>기타특별회계</t>
    <phoneticPr fontId="2" type="noConversion"/>
  </si>
  <si>
    <t>합        계</t>
    <phoneticPr fontId="2" type="noConversion"/>
  </si>
  <si>
    <t>주민복지회관관리</t>
    <phoneticPr fontId="2" type="noConversion"/>
  </si>
  <si>
    <t>국민체육센터관리</t>
    <phoneticPr fontId="2" type="noConversion"/>
  </si>
  <si>
    <t>조류생태과학관</t>
    <phoneticPr fontId="2" type="noConversion"/>
  </si>
  <si>
    <t>시민자전거교육장</t>
    <phoneticPr fontId="2" type="noConversion"/>
  </si>
  <si>
    <t>건   축   과</t>
    <phoneticPr fontId="2" type="noConversion"/>
  </si>
  <si>
    <t>도시개발과</t>
    <phoneticPr fontId="2" type="noConversion"/>
  </si>
  <si>
    <t>바라산자연휴양림</t>
    <phoneticPr fontId="2" type="noConversion"/>
  </si>
  <si>
    <t>월암공영차고지</t>
    <phoneticPr fontId="2" type="noConversion"/>
  </si>
  <si>
    <t>부   곡   동</t>
    <phoneticPr fontId="2" type="noConversion"/>
  </si>
  <si>
    <t>오   전   동</t>
    <phoneticPr fontId="2" type="noConversion"/>
  </si>
  <si>
    <t>내 손  1 동</t>
    <phoneticPr fontId="2" type="noConversion"/>
  </si>
  <si>
    <t>청   계   동</t>
    <phoneticPr fontId="2" type="noConversion"/>
  </si>
  <si>
    <t>내 손  2 동</t>
    <phoneticPr fontId="2" type="noConversion"/>
  </si>
  <si>
    <t>소       계</t>
    <phoneticPr fontId="2" type="noConversion"/>
  </si>
  <si>
    <t>경영수익사업
투  자  기  금</t>
    <phoneticPr fontId="2" type="noConversion"/>
  </si>
  <si>
    <t>장기미집행
대 지 보 상</t>
    <phoneticPr fontId="2" type="noConversion"/>
  </si>
  <si>
    <t>구      분</t>
    <phoneticPr fontId="2" type="noConversion"/>
  </si>
  <si>
    <t xml:space="preserve"> 지방세수입</t>
    <phoneticPr fontId="2" type="noConversion"/>
  </si>
  <si>
    <t xml:space="preserve"> 세외수입</t>
    <phoneticPr fontId="2" type="noConversion"/>
  </si>
  <si>
    <t xml:space="preserve"> 지방교부세</t>
    <phoneticPr fontId="2" type="noConversion"/>
  </si>
  <si>
    <t xml:space="preserve"> 조정교부금</t>
    <phoneticPr fontId="2" type="noConversion"/>
  </si>
  <si>
    <t xml:space="preserve"> 보  조  금</t>
    <phoneticPr fontId="2" type="noConversion"/>
  </si>
  <si>
    <t xml:space="preserve"> 보전수입등및내부거래</t>
    <phoneticPr fontId="2" type="noConversion"/>
  </si>
  <si>
    <t>일   반   회   계</t>
    <phoneticPr fontId="2" type="noConversion"/>
  </si>
  <si>
    <t>특   별   회   계</t>
    <phoneticPr fontId="2" type="noConversion"/>
  </si>
  <si>
    <t>합               계</t>
    <phoneticPr fontId="2" type="noConversion"/>
  </si>
  <si>
    <t>□ 회계별 예산규모</t>
    <phoneticPr fontId="2" type="noConversion"/>
  </si>
  <si>
    <t>□ 세출예산</t>
    <phoneticPr fontId="2" type="noConversion"/>
  </si>
  <si>
    <t>구     분</t>
    <phoneticPr fontId="2" type="noConversion"/>
  </si>
  <si>
    <t>□ 세입예산</t>
    <phoneticPr fontId="2" type="noConversion"/>
  </si>
  <si>
    <t>세   부
사업명</t>
    <phoneticPr fontId="2" type="noConversion"/>
  </si>
  <si>
    <t>공영주차장및견인사업</t>
    <phoneticPr fontId="2" type="noConversion"/>
  </si>
  <si>
    <t>교통약자이동지원센터</t>
    <phoneticPr fontId="2" type="noConversion"/>
  </si>
  <si>
    <t>도시개발국</t>
    <phoneticPr fontId="2" type="noConversion"/>
  </si>
  <si>
    <t>환경사업소</t>
    <phoneticPr fontId="2" type="noConversion"/>
  </si>
  <si>
    <t>주 민 센 터</t>
    <phoneticPr fontId="2" type="noConversion"/>
  </si>
  <si>
    <t>□ 의왕도시공사 예산안 수정 세부내역</t>
    <phoneticPr fontId="2" type="noConversion"/>
  </si>
  <si>
    <t>내손탁구장관리</t>
    <phoneticPr fontId="2" type="noConversion"/>
  </si>
  <si>
    <t>내손청계외곽사업장</t>
    <phoneticPr fontId="2" type="noConversion"/>
  </si>
  <si>
    <t>고천부곡체육공원</t>
    <phoneticPr fontId="2" type="noConversion"/>
  </si>
  <si>
    <t>종량제봉투</t>
    <phoneticPr fontId="2" type="noConversion"/>
  </si>
  <si>
    <t>부곡스포츠센터관리</t>
    <phoneticPr fontId="2" type="noConversion"/>
  </si>
  <si>
    <t>의왕스카이레일</t>
    <phoneticPr fontId="2" type="noConversion"/>
  </si>
  <si>
    <t>왕송호수캠핑장</t>
    <phoneticPr fontId="2" type="noConversion"/>
  </si>
  <si>
    <t>변동없음</t>
    <phoneticPr fontId="2" type="noConversion"/>
  </si>
  <si>
    <t>공기업특별회계</t>
    <phoneticPr fontId="2" type="noConversion"/>
  </si>
  <si>
    <t>기타특별회계</t>
    <phoneticPr fontId="2" type="noConversion"/>
  </si>
  <si>
    <t>수 정 내 역</t>
    <phoneticPr fontId="2" type="noConversion"/>
  </si>
  <si>
    <t>비고</t>
    <phoneticPr fontId="2" type="noConversion"/>
  </si>
  <si>
    <t>추가경정 예산안에 대한 수정안</t>
    <phoneticPr fontId="2" type="noConversion"/>
  </si>
  <si>
    <t xml:space="preserve"> 경영수익사업투자기금</t>
    <phoneticPr fontId="2" type="noConversion"/>
  </si>
  <si>
    <t xml:space="preserve"> 영업수익</t>
    <phoneticPr fontId="2" type="noConversion"/>
  </si>
  <si>
    <t xml:space="preserve"> 영업외수익</t>
    <phoneticPr fontId="2" type="noConversion"/>
  </si>
  <si>
    <t xml:space="preserve"> 자본잉여금수입</t>
    <phoneticPr fontId="2" type="noConversion"/>
  </si>
  <si>
    <t xml:space="preserve"> 유보자금</t>
    <phoneticPr fontId="2" type="noConversion"/>
  </si>
  <si>
    <t xml:space="preserve"> 의료급여</t>
    <phoneticPr fontId="2" type="noConversion"/>
  </si>
  <si>
    <t xml:space="preserve"> 교통사업</t>
    <phoneticPr fontId="2" type="noConversion"/>
  </si>
  <si>
    <t xml:space="preserve"> 장기미집행대지보상</t>
    <phoneticPr fontId="2" type="noConversion"/>
  </si>
  <si>
    <t xml:space="preserve"> 기반시설</t>
    <phoneticPr fontId="2" type="noConversion"/>
  </si>
  <si>
    <t>감액</t>
    <phoneticPr fontId="2" type="noConversion"/>
  </si>
  <si>
    <t xml:space="preserve"> 의료급여</t>
    <phoneticPr fontId="2" type="noConversion"/>
  </si>
  <si>
    <t xml:space="preserve"> 교통사업</t>
    <phoneticPr fontId="2" type="noConversion"/>
  </si>
  <si>
    <t xml:space="preserve"> 경영수익사업투자기금</t>
    <phoneticPr fontId="2" type="noConversion"/>
  </si>
  <si>
    <t xml:space="preserve"> 장기미집행대지보상</t>
    <phoneticPr fontId="2" type="noConversion"/>
  </si>
  <si>
    <t xml:space="preserve"> 기반시설</t>
    <phoneticPr fontId="2" type="noConversion"/>
  </si>
  <si>
    <t>예비비</t>
    <phoneticPr fontId="2" type="noConversion"/>
  </si>
  <si>
    <t>내부유보금</t>
    <phoneticPr fontId="2" type="noConversion"/>
  </si>
  <si>
    <t>의회 본회의장</t>
    <phoneticPr fontId="2" type="noConversion"/>
  </si>
  <si>
    <t>185p</t>
    <phoneticPr fontId="2" type="noConversion"/>
  </si>
  <si>
    <t>기획예산담당관</t>
    <phoneticPr fontId="2" type="noConversion"/>
  </si>
  <si>
    <t>소통담당관</t>
    <phoneticPr fontId="2" type="noConversion"/>
  </si>
  <si>
    <t>감사담당관</t>
    <phoneticPr fontId="2" type="noConversion"/>
  </si>
  <si>
    <t>복지정책과</t>
    <phoneticPr fontId="2" type="noConversion"/>
  </si>
  <si>
    <t>아동복지과</t>
    <phoneticPr fontId="2" type="noConversion"/>
  </si>
  <si>
    <t>평생교육과</t>
    <phoneticPr fontId="2" type="noConversion"/>
  </si>
  <si>
    <t>기업지원과</t>
    <phoneticPr fontId="2" type="noConversion"/>
  </si>
  <si>
    <t>도시농업과</t>
    <phoneticPr fontId="2" type="noConversion"/>
  </si>
  <si>
    <t>안전총괄과</t>
    <phoneticPr fontId="2" type="noConversion"/>
  </si>
  <si>
    <t>민원지적과</t>
    <phoneticPr fontId="2" type="noConversion"/>
  </si>
  <si>
    <t>문화체육과</t>
    <phoneticPr fontId="2" type="noConversion"/>
  </si>
  <si>
    <t>정보통신과</t>
    <phoneticPr fontId="2" type="noConversion"/>
  </si>
  <si>
    <t>보건위생과</t>
    <phoneticPr fontId="2" type="noConversion"/>
  </si>
  <si>
    <t>건강증진과</t>
    <phoneticPr fontId="2" type="noConversion"/>
  </si>
  <si>
    <t>복지경제국</t>
    <phoneticPr fontId="2" type="noConversion"/>
  </si>
  <si>
    <t>행정안전국</t>
    <phoneticPr fontId="2" type="noConversion"/>
  </si>
  <si>
    <t>세   정   과</t>
    <phoneticPr fontId="2" type="noConversion"/>
  </si>
  <si>
    <t>일 자 리 과</t>
    <phoneticPr fontId="2" type="noConversion"/>
  </si>
  <si>
    <t>징   수   과</t>
    <phoneticPr fontId="2" type="noConversion"/>
  </si>
  <si>
    <t>회   계   과</t>
    <phoneticPr fontId="2" type="noConversion"/>
  </si>
  <si>
    <t>청   소   과</t>
    <phoneticPr fontId="2" type="noConversion"/>
  </si>
  <si>
    <t>환   경   과</t>
    <phoneticPr fontId="2" type="noConversion"/>
  </si>
  <si>
    <t>고   천   동</t>
    <phoneticPr fontId="2" type="noConversion"/>
  </si>
  <si>
    <t>보   건   소</t>
    <phoneticPr fontId="2" type="noConversion"/>
  </si>
  <si>
    <t>기 획 예 산
담   당   관</t>
    <phoneticPr fontId="2" type="noConversion"/>
  </si>
  <si>
    <t>공   기   업
특 별 회 계</t>
    <phoneticPr fontId="2" type="noConversion"/>
  </si>
  <si>
    <t>기         타
특 별 회 계</t>
    <phoneticPr fontId="2" type="noConversion"/>
  </si>
  <si>
    <t>의 료 급 여</t>
    <phoneticPr fontId="2" type="noConversion"/>
  </si>
  <si>
    <t>교 통 사 업</t>
    <phoneticPr fontId="2" type="noConversion"/>
  </si>
  <si>
    <t>장기미집행
대 지 보 상</t>
    <phoneticPr fontId="2" type="noConversion"/>
  </si>
  <si>
    <t>기 반 시 설</t>
    <phoneticPr fontId="2" type="noConversion"/>
  </si>
  <si>
    <t>경         영
수 익 사 업
투 자 기 금</t>
    <phoneticPr fontId="2" type="noConversion"/>
  </si>
  <si>
    <t>시설비</t>
    <phoneticPr fontId="2" type="noConversion"/>
  </si>
  <si>
    <t>□ 세입예산 수정 세부내역</t>
    <phoneticPr fontId="2" type="noConversion"/>
  </si>
  <si>
    <t>지방세수입</t>
    <phoneticPr fontId="2" type="noConversion"/>
  </si>
  <si>
    <t>세외수입</t>
    <phoneticPr fontId="2" type="noConversion"/>
  </si>
  <si>
    <t>경상적
세외수입</t>
    <phoneticPr fontId="2" type="noConversion"/>
  </si>
  <si>
    <t>임시적
세외수입</t>
    <phoneticPr fontId="2" type="noConversion"/>
  </si>
  <si>
    <t>지방교부세</t>
    <phoneticPr fontId="2" type="noConversion"/>
  </si>
  <si>
    <t>조정교부금</t>
    <phoneticPr fontId="2" type="noConversion"/>
  </si>
  <si>
    <t>보조금</t>
    <phoneticPr fontId="2" type="noConversion"/>
  </si>
  <si>
    <t>국고
보조금등</t>
    <phoneticPr fontId="2" type="noConversion"/>
  </si>
  <si>
    <t>부서</t>
    <phoneticPr fontId="2" type="noConversion"/>
  </si>
  <si>
    <t>세부
사업명</t>
    <phoneticPr fontId="2" type="noConversion"/>
  </si>
  <si>
    <t>보전수입등
및 내부거래</t>
    <phoneticPr fontId="2" type="noConversion"/>
  </si>
  <si>
    <t>시·도비
보조금등</t>
    <phoneticPr fontId="2" type="noConversion"/>
  </si>
  <si>
    <t>2019. 6. 25.(화)</t>
    <phoneticPr fontId="2" type="noConversion"/>
  </si>
  <si>
    <t>2019년도 제2회</t>
    <phoneticPr fontId="2" type="noConversion"/>
  </si>
  <si>
    <r>
      <rPr>
        <sz val="17"/>
        <rFont val="HY견고딕"/>
        <family val="1"/>
        <charset val="129"/>
      </rPr>
      <t>2019년도 제2회</t>
    </r>
    <r>
      <rPr>
        <b/>
        <sz val="20"/>
        <rFont val="HY견고딕"/>
        <family val="1"/>
        <charset val="129"/>
      </rPr>
      <t xml:space="preserve">
추가경정 예산안에 대한 수정안 </t>
    </r>
    <phoneticPr fontId="2" type="noConversion"/>
  </si>
  <si>
    <t>공영개발사업</t>
    <phoneticPr fontId="2" type="noConversion"/>
  </si>
  <si>
    <t>공영개발사업</t>
    <phoneticPr fontId="2" type="noConversion"/>
  </si>
  <si>
    <t xml:space="preserve"> 공영개발사업</t>
    <phoneticPr fontId="2" type="noConversion"/>
  </si>
  <si>
    <t>공 영 개 발
사         업</t>
    <phoneticPr fontId="2" type="noConversion"/>
  </si>
  <si>
    <t>323p</t>
    <phoneticPr fontId="2" type="noConversion"/>
  </si>
  <si>
    <t>기타회계
전입금</t>
    <phoneticPr fontId="2" type="noConversion"/>
  </si>
  <si>
    <t>내부거래</t>
    <phoneticPr fontId="2" type="noConversion"/>
  </si>
  <si>
    <t>산빛근리공원 공영주차장
조성 삭감</t>
    <phoneticPr fontId="2" type="noConversion"/>
  </si>
  <si>
    <t>변동없음</t>
    <phoneticPr fontId="2" type="noConversion"/>
  </si>
  <si>
    <t>비고</t>
    <phoneticPr fontId="2" type="noConversion"/>
  </si>
  <si>
    <t>내부유보금으로 증액</t>
    <phoneticPr fontId="2" type="noConversion"/>
  </si>
  <si>
    <t>218p</t>
    <phoneticPr fontId="2" type="noConversion"/>
  </si>
  <si>
    <t>계원대학로
로드갤러리
설치공사</t>
    <phoneticPr fontId="2" type="noConversion"/>
  </si>
  <si>
    <t>249p</t>
    <phoneticPr fontId="2" type="noConversion"/>
  </si>
  <si>
    <t>내부거래지출
(교통생정과)</t>
    <phoneticPr fontId="2" type="noConversion"/>
  </si>
  <si>
    <t>기타회계
전출금</t>
    <phoneticPr fontId="2" type="noConversion"/>
  </si>
  <si>
    <t>산빛근린공원 공영주차장
조성비 삭감</t>
    <phoneticPr fontId="2" type="noConversion"/>
  </si>
  <si>
    <t>로드갤러리 설치공사비
삭감</t>
    <phoneticPr fontId="2" type="noConversion"/>
  </si>
  <si>
    <t>공원녹지과</t>
    <phoneticPr fontId="2" type="noConversion"/>
  </si>
  <si>
    <t>269p</t>
    <phoneticPr fontId="2" type="noConversion"/>
  </si>
  <si>
    <t>청사유지관리</t>
    <phoneticPr fontId="2" type="noConversion"/>
  </si>
  <si>
    <t>시설비</t>
    <phoneticPr fontId="2" type="noConversion"/>
  </si>
  <si>
    <t>레솔레파크 관리사무소
멀티스크린 설치</t>
    <phoneticPr fontId="2" type="noConversion"/>
  </si>
  <si>
    <t>324p</t>
    <phoneticPr fontId="2" type="noConversion"/>
  </si>
  <si>
    <t>산빛근린공원
공영주차장
조성사업</t>
    <phoneticPr fontId="2" type="noConversion"/>
  </si>
  <si>
    <t>시설비</t>
    <phoneticPr fontId="2" type="noConversion"/>
  </si>
  <si>
    <t>실시설계용역비 삭감</t>
    <phoneticPr fontId="2" type="noConversion"/>
  </si>
  <si>
    <t>○ 일반회계 세입예산</t>
    <phoneticPr fontId="2" type="noConversion"/>
  </si>
  <si>
    <t>○ 특별회계 세입예산</t>
    <phoneticPr fontId="2" type="noConversion"/>
  </si>
  <si>
    <t>○ 일반회계 세출예산</t>
    <phoneticPr fontId="2" type="noConversion"/>
  </si>
  <si>
    <t>○ 특별회계 세출예산</t>
    <phoneticPr fontId="2" type="noConversion"/>
  </si>
  <si>
    <t>○ 일반회계 세입예산 수정내역</t>
    <phoneticPr fontId="2" type="noConversion"/>
  </si>
  <si>
    <t>○ 특별회계 세입예산 수정내역</t>
    <phoneticPr fontId="2" type="noConversion"/>
  </si>
  <si>
    <t>○ 일반회계 세출예산 수정내역</t>
    <phoneticPr fontId="2" type="noConversion"/>
  </si>
  <si>
    <t>○ 특별회계 세출예산 수정내역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</si>
</sst>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);[Red]\(#,##0\)"/>
    <numFmt numFmtId="177" formatCode="000\-000"/>
    <numFmt numFmtId="178" formatCode="#,##0_ "/>
  </numFmts>
  <fonts count="5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HY견명조"/>
      <family val="1"/>
      <charset val="129"/>
    </font>
    <font>
      <b/>
      <sz val="16"/>
      <name val="양재튼튼체B"/>
      <family val="1"/>
      <charset val="129"/>
    </font>
    <font>
      <b/>
      <sz val="20"/>
      <name val="HY견고딕"/>
      <family val="1"/>
      <charset val="129"/>
    </font>
    <font>
      <sz val="12"/>
      <name val="HY견고딕"/>
      <family val="1"/>
      <charset val="129"/>
    </font>
    <font>
      <sz val="12"/>
      <color indexed="10"/>
      <name val="HY견고딕"/>
      <family val="1"/>
      <charset val="129"/>
    </font>
    <font>
      <sz val="12"/>
      <color indexed="12"/>
      <name val="HY견고딕"/>
      <family val="1"/>
      <charset val="129"/>
    </font>
    <font>
      <sz val="10"/>
      <name val="HY신명조"/>
      <family val="1"/>
      <charset val="129"/>
    </font>
    <font>
      <sz val="11"/>
      <name val="돋움"/>
      <family val="3"/>
      <charset val="129"/>
    </font>
    <font>
      <b/>
      <sz val="12"/>
      <name val="HY견고딕"/>
      <family val="1"/>
      <charset val="129"/>
    </font>
    <font>
      <sz val="15"/>
      <color rgb="FF000000"/>
      <name val="HY울릉도M"/>
      <family val="1"/>
      <charset val="129"/>
    </font>
    <font>
      <sz val="28"/>
      <color rgb="FF000000"/>
      <name val="HY헤드라인M"/>
      <family val="1"/>
      <charset val="129"/>
    </font>
    <font>
      <sz val="24"/>
      <color rgb="FF000000"/>
      <name val="HY견명조"/>
      <family val="1"/>
      <charset val="129"/>
    </font>
    <font>
      <b/>
      <sz val="16"/>
      <color theme="1"/>
      <name val="양재튼튼체B"/>
      <family val="1"/>
      <charset val="129"/>
    </font>
    <font>
      <sz val="16"/>
      <color theme="1"/>
      <name val="HY견명조"/>
      <family val="1"/>
      <charset val="129"/>
    </font>
    <font>
      <b/>
      <sz val="12"/>
      <color theme="1"/>
      <name val="HY견고딕"/>
      <family val="1"/>
      <charset val="129"/>
    </font>
    <font>
      <sz val="16"/>
      <color rgb="FF0000FF"/>
      <name val="HY견명조"/>
      <family val="1"/>
      <charset val="129"/>
    </font>
    <font>
      <sz val="12"/>
      <color rgb="FFFF0000"/>
      <name val="HY견고딕"/>
      <family val="1"/>
      <charset val="129"/>
    </font>
    <font>
      <sz val="12"/>
      <name val="HY신명조"/>
      <family val="1"/>
      <charset val="129"/>
    </font>
    <font>
      <sz val="12"/>
      <color indexed="10"/>
      <name val="HY신명조"/>
      <family val="1"/>
      <charset val="129"/>
    </font>
    <font>
      <sz val="12"/>
      <color rgb="FF0000FF"/>
      <name val="HY견고딕"/>
      <family val="1"/>
      <charset val="129"/>
    </font>
    <font>
      <sz val="10"/>
      <color rgb="FF0000FF"/>
      <name val="HY신명조"/>
      <family val="1"/>
      <charset val="129"/>
    </font>
    <font>
      <sz val="10"/>
      <color rgb="FFFF0000"/>
      <name val="HY신명조"/>
      <family val="1"/>
      <charset val="129"/>
    </font>
    <font>
      <sz val="12"/>
      <name val="HY그래픽"/>
      <family val="1"/>
      <charset val="129"/>
    </font>
    <font>
      <sz val="12"/>
      <name val="굴림"/>
      <family val="3"/>
      <charset val="129"/>
    </font>
    <font>
      <b/>
      <sz val="12"/>
      <name val="HY신명조"/>
      <family val="1"/>
      <charset val="129"/>
    </font>
    <font>
      <sz val="12"/>
      <color rgb="FF0000FF"/>
      <name val="HY신명조"/>
      <family val="1"/>
      <charset val="129"/>
    </font>
    <font>
      <sz val="12"/>
      <color rgb="FFFF0000"/>
      <name val="HY신명조"/>
      <family val="1"/>
      <charset val="129"/>
    </font>
    <font>
      <sz val="12"/>
      <color indexed="12"/>
      <name val="HY신명조"/>
      <family val="1"/>
      <charset val="129"/>
    </font>
    <font>
      <sz val="11"/>
      <name val="HY신명조"/>
      <family val="1"/>
      <charset val="129"/>
    </font>
    <font>
      <sz val="8.5"/>
      <name val="HY견고딕"/>
      <family val="1"/>
      <charset val="129"/>
    </font>
    <font>
      <sz val="8.5"/>
      <name val="HY신명조"/>
      <family val="1"/>
      <charset val="129"/>
    </font>
    <font>
      <sz val="8.5"/>
      <color rgb="FF0000CC"/>
      <name val="HY신명조"/>
      <family val="1"/>
      <charset val="129"/>
    </font>
    <font>
      <b/>
      <sz val="20"/>
      <color rgb="FF000000"/>
      <name val="한양견명조"/>
      <family val="3"/>
      <charset val="129"/>
    </font>
    <font>
      <sz val="8"/>
      <name val="HY신명조"/>
      <family val="1"/>
      <charset val="129"/>
    </font>
    <font>
      <sz val="11"/>
      <color theme="1"/>
      <name val="HY견고딕"/>
      <family val="1"/>
      <charset val="129"/>
    </font>
    <font>
      <sz val="11"/>
      <color rgb="FFFF0000"/>
      <name val="HY견고딕"/>
      <family val="1"/>
      <charset val="129"/>
    </font>
    <font>
      <sz val="11"/>
      <color rgb="FF0000FF"/>
      <name val="HY견고딕"/>
      <family val="1"/>
      <charset val="129"/>
    </font>
    <font>
      <sz val="11"/>
      <name val="HY견고딕"/>
      <family val="1"/>
      <charset val="129"/>
    </font>
    <font>
      <sz val="11"/>
      <color rgb="FF0000CC"/>
      <name val="HY견고딕"/>
      <family val="1"/>
      <charset val="129"/>
    </font>
    <font>
      <sz val="11"/>
      <color indexed="10"/>
      <name val="HY견고딕"/>
      <family val="1"/>
      <charset val="129"/>
    </font>
    <font>
      <sz val="11"/>
      <color indexed="12"/>
      <name val="HY견고딕"/>
      <family val="1"/>
      <charset val="129"/>
    </font>
    <font>
      <sz val="8"/>
      <color theme="1"/>
      <name val="HY신명조"/>
      <family val="1"/>
      <charset val="129"/>
    </font>
    <font>
      <sz val="17"/>
      <name val="HY견고딕"/>
      <family val="1"/>
      <charset val="129"/>
    </font>
    <font>
      <sz val="8"/>
      <name val="HY견고딕"/>
      <family val="1"/>
      <charset val="129"/>
    </font>
    <font>
      <sz val="8"/>
      <color rgb="FF0000CC"/>
      <name val="HY신명조"/>
      <family val="1"/>
      <charset val="129"/>
    </font>
    <font>
      <sz val="16"/>
      <name val="HY헤드라인M"/>
      <family val="1"/>
      <charset val="129"/>
    </font>
    <font>
      <sz val="16"/>
      <color rgb="FF0000FF"/>
      <name val="HY헤드라인M"/>
      <family val="1"/>
      <charset val="129"/>
    </font>
    <font>
      <sz val="16"/>
      <color theme="1"/>
      <name val="HY헤드라인M"/>
      <family val="1"/>
      <charset val="129"/>
    </font>
    <font>
      <sz val="8"/>
      <name val="HY견명조"/>
      <family val="1"/>
      <charset val="129"/>
    </font>
    <font>
      <sz val="10"/>
      <color indexed="10"/>
      <name val="HY신명조"/>
      <family val="1"/>
      <charset val="129"/>
    </font>
    <font>
      <sz val="10"/>
      <color indexed="12"/>
      <name val="HY신명조"/>
      <family val="1"/>
      <charset val="129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A3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7D99F"/>
        <bgColor indexed="64"/>
      </patternFill>
    </fill>
    <fill>
      <patternFill patternType="solid">
        <fgColor rgb="FFFBC49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10" fillId="0" borderId="0"/>
    <xf numFmtId="0" fontId="1" fillId="0" borderId="0"/>
  </cellStyleXfs>
  <cellXfs count="481">
    <xf numFmtId="0" fontId="0" fillId="0" borderId="0" xfId="0"/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176" fontId="4" fillId="0" borderId="0" xfId="3" applyNumberFormat="1" applyFont="1" applyAlignment="1">
      <alignment horizontal="left" vertical="center"/>
    </xf>
    <xf numFmtId="176" fontId="3" fillId="0" borderId="0" xfId="3" applyNumberFormat="1" applyFont="1" applyAlignment="1">
      <alignment horizontal="center" vertical="center"/>
    </xf>
    <xf numFmtId="176" fontId="3" fillId="0" borderId="0" xfId="3" applyNumberFormat="1" applyFont="1" applyAlignment="1">
      <alignment horizontal="center"/>
    </xf>
    <xf numFmtId="176" fontId="3" fillId="0" borderId="0" xfId="0" applyNumberFormat="1" applyFont="1" applyAlignment="1">
      <alignment horizontal="left" vertical="center" indent="1"/>
    </xf>
    <xf numFmtId="176" fontId="15" fillId="0" borderId="0" xfId="0" applyNumberFormat="1" applyFont="1" applyAlignment="1">
      <alignment horizontal="left" vertical="center"/>
    </xf>
    <xf numFmtId="176" fontId="16" fillId="0" borderId="0" xfId="0" applyNumberFormat="1" applyFont="1" applyAlignment="1">
      <alignment horizontal="center"/>
    </xf>
    <xf numFmtId="0" fontId="12" fillId="0" borderId="0" xfId="0" applyFont="1" applyAlignment="1">
      <alignment horizontal="right" indent="1"/>
    </xf>
    <xf numFmtId="176" fontId="18" fillId="0" borderId="0" xfId="0" applyNumberFormat="1" applyFont="1" applyAlignment="1">
      <alignment horizontal="center" vertical="center"/>
    </xf>
    <xf numFmtId="176" fontId="18" fillId="0" borderId="0" xfId="0" applyNumberFormat="1" applyFont="1" applyAlignment="1">
      <alignment horizontal="center"/>
    </xf>
    <xf numFmtId="176" fontId="6" fillId="5" borderId="8" xfId="0" applyNumberFormat="1" applyFont="1" applyFill="1" applyBorder="1" applyAlignment="1">
      <alignment horizontal="center" vertical="center"/>
    </xf>
    <xf numFmtId="176" fontId="6" fillId="3" borderId="8" xfId="0" applyNumberFormat="1" applyFont="1" applyFill="1" applyBorder="1" applyAlignment="1">
      <alignment horizontal="center" vertical="center"/>
    </xf>
    <xf numFmtId="176" fontId="6" fillId="8" borderId="8" xfId="0" applyNumberFormat="1" applyFont="1" applyFill="1" applyBorder="1" applyAlignment="1">
      <alignment horizontal="center" vertical="center"/>
    </xf>
    <xf numFmtId="176" fontId="6" fillId="7" borderId="8" xfId="0" applyNumberFormat="1" applyFont="1" applyFill="1" applyBorder="1" applyAlignment="1">
      <alignment horizontal="center" vertical="center"/>
    </xf>
    <xf numFmtId="176" fontId="20" fillId="0" borderId="8" xfId="0" applyNumberFormat="1" applyFont="1" applyFill="1" applyBorder="1" applyAlignment="1">
      <alignment horizontal="center" vertical="center"/>
    </xf>
    <xf numFmtId="176" fontId="20" fillId="0" borderId="9" xfId="0" applyNumberFormat="1" applyFont="1" applyFill="1" applyBorder="1" applyAlignment="1">
      <alignment horizontal="center" vertical="center"/>
    </xf>
    <xf numFmtId="176" fontId="31" fillId="0" borderId="0" xfId="0" applyNumberFormat="1" applyFont="1" applyAlignment="1">
      <alignment horizontal="right" vertical="center"/>
    </xf>
    <xf numFmtId="176" fontId="6" fillId="3" borderId="8" xfId="0" applyNumberFormat="1" applyFont="1" applyFill="1" applyBorder="1" applyAlignment="1">
      <alignment horizontal="right" vertical="center"/>
    </xf>
    <xf numFmtId="176" fontId="27" fillId="0" borderId="8" xfId="0" applyNumberFormat="1" applyFont="1" applyBorder="1" applyAlignment="1">
      <alignment horizontal="right" vertical="center"/>
    </xf>
    <xf numFmtId="176" fontId="20" fillId="0" borderId="8" xfId="0" applyNumberFormat="1" applyFont="1" applyBorder="1" applyAlignment="1">
      <alignment horizontal="right" vertical="center"/>
    </xf>
    <xf numFmtId="176" fontId="26" fillId="3" borderId="8" xfId="0" applyNumberFormat="1" applyFont="1" applyFill="1" applyBorder="1" applyAlignment="1">
      <alignment horizontal="right" vertical="center"/>
    </xf>
    <xf numFmtId="176" fontId="25" fillId="3" borderId="8" xfId="0" applyNumberFormat="1" applyFont="1" applyFill="1" applyBorder="1" applyAlignment="1">
      <alignment horizontal="right" vertical="center"/>
    </xf>
    <xf numFmtId="176" fontId="25" fillId="3" borderId="9" xfId="0" applyNumberFormat="1" applyFont="1" applyFill="1" applyBorder="1" applyAlignment="1">
      <alignment horizontal="right" vertical="center"/>
    </xf>
    <xf numFmtId="176" fontId="26" fillId="7" borderId="8" xfId="0" applyNumberFormat="1" applyFont="1" applyFill="1" applyBorder="1" applyAlignment="1">
      <alignment horizontal="right" vertical="center"/>
    </xf>
    <xf numFmtId="176" fontId="20" fillId="0" borderId="8" xfId="0" applyNumberFormat="1" applyFont="1" applyBorder="1" applyAlignment="1">
      <alignment horizontal="center"/>
    </xf>
    <xf numFmtId="176" fontId="20" fillId="0" borderId="9" xfId="0" applyNumberFormat="1" applyFont="1" applyBorder="1" applyAlignment="1">
      <alignment horizontal="center"/>
    </xf>
    <xf numFmtId="176" fontId="31" fillId="0" borderId="0" xfId="3" applyNumberFormat="1" applyFont="1" applyAlignment="1">
      <alignment horizontal="right" vertical="center"/>
    </xf>
    <xf numFmtId="176" fontId="16" fillId="0" borderId="0" xfId="0" applyNumberFormat="1" applyFont="1" applyAlignment="1">
      <alignment horizontal="left" vertical="center" indent="1"/>
    </xf>
    <xf numFmtId="176" fontId="20" fillId="0" borderId="8" xfId="0" applyNumberFormat="1" applyFont="1" applyBorder="1" applyAlignment="1">
      <alignment horizontal="center" vertical="center"/>
    </xf>
    <xf numFmtId="176" fontId="20" fillId="0" borderId="9" xfId="0" applyNumberFormat="1" applyFont="1" applyBorder="1" applyAlignment="1">
      <alignment horizontal="center" vertical="center"/>
    </xf>
    <xf numFmtId="176" fontId="25" fillId="7" borderId="8" xfId="0" applyNumberFormat="1" applyFont="1" applyFill="1" applyBorder="1" applyAlignment="1">
      <alignment horizontal="center" vertical="center"/>
    </xf>
    <xf numFmtId="176" fontId="6" fillId="8" borderId="8" xfId="0" applyNumberFormat="1" applyFont="1" applyFill="1" applyBorder="1" applyAlignment="1">
      <alignment horizontal="center" vertical="center" wrapText="1"/>
    </xf>
    <xf numFmtId="177" fontId="20" fillId="0" borderId="0" xfId="0" applyNumberFormat="1" applyFont="1" applyBorder="1" applyAlignment="1">
      <alignment horizontal="center" vertical="center"/>
    </xf>
    <xf numFmtId="176" fontId="20" fillId="4" borderId="0" xfId="0" applyNumberFormat="1" applyFont="1" applyFill="1" applyBorder="1" applyAlignment="1">
      <alignment horizontal="right" vertical="center"/>
    </xf>
    <xf numFmtId="176" fontId="29" fillId="0" borderId="0" xfId="0" applyNumberFormat="1" applyFont="1" applyFill="1" applyBorder="1" applyAlignment="1">
      <alignment horizontal="right" vertical="center"/>
    </xf>
    <xf numFmtId="176" fontId="28" fillId="0" borderId="0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176" fontId="20" fillId="0" borderId="0" xfId="0" applyNumberFormat="1" applyFont="1" applyBorder="1" applyAlignment="1">
      <alignment horizontal="center" vertical="center"/>
    </xf>
    <xf numFmtId="176" fontId="6" fillId="0" borderId="5" xfId="3" applyNumberFormat="1" applyFont="1" applyBorder="1" applyAlignment="1">
      <alignment horizontal="center" vertical="center"/>
    </xf>
    <xf numFmtId="178" fontId="38" fillId="5" borderId="1" xfId="3" applyNumberFormat="1" applyFont="1" applyFill="1" applyBorder="1" applyAlignment="1">
      <alignment horizontal="right" vertical="center" shrinkToFit="1"/>
    </xf>
    <xf numFmtId="178" fontId="42" fillId="0" borderId="1" xfId="3" applyNumberFormat="1" applyFont="1" applyFill="1" applyBorder="1" applyAlignment="1">
      <alignment horizontal="right" vertical="center" shrinkToFit="1"/>
    </xf>
    <xf numFmtId="178" fontId="42" fillId="0" borderId="2" xfId="3" applyNumberFormat="1" applyFont="1" applyFill="1" applyBorder="1" applyAlignment="1">
      <alignment horizontal="right" vertical="center" shrinkToFit="1"/>
    </xf>
    <xf numFmtId="176" fontId="6" fillId="5" borderId="8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6" fontId="48" fillId="0" borderId="0" xfId="0" applyNumberFormat="1" applyFont="1" applyAlignment="1">
      <alignment horizontal="left" vertical="center"/>
    </xf>
    <xf numFmtId="176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176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176" fontId="20" fillId="0" borderId="0" xfId="0" applyNumberFormat="1" applyFont="1" applyBorder="1" applyAlignment="1">
      <alignment horizontal="left" vertical="center"/>
    </xf>
    <xf numFmtId="178" fontId="20" fillId="0" borderId="0" xfId="1" applyNumberFormat="1" applyFont="1" applyBorder="1" applyAlignment="1">
      <alignment horizontal="right" vertical="center" shrinkToFit="1"/>
    </xf>
    <xf numFmtId="178" fontId="29" fillId="0" borderId="0" xfId="0" applyNumberFormat="1" applyFont="1" applyBorder="1" applyAlignment="1">
      <alignment horizontal="right" vertical="center"/>
    </xf>
    <xf numFmtId="178" fontId="28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horizontal="center"/>
    </xf>
    <xf numFmtId="176" fontId="49" fillId="0" borderId="0" xfId="0" applyNumberFormat="1" applyFont="1" applyAlignment="1">
      <alignment horizontal="center" vertical="center"/>
    </xf>
    <xf numFmtId="176" fontId="50" fillId="0" borderId="0" xfId="0" applyNumberFormat="1" applyFont="1" applyAlignment="1">
      <alignment horizontal="left" vertical="center"/>
    </xf>
    <xf numFmtId="176" fontId="48" fillId="0" borderId="0" xfId="3" applyNumberFormat="1" applyFont="1" applyAlignment="1">
      <alignment horizontal="left" vertical="center"/>
    </xf>
    <xf numFmtId="176" fontId="48" fillId="0" borderId="0" xfId="3" applyNumberFormat="1" applyFont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76" fontId="33" fillId="4" borderId="13" xfId="0" applyNumberFormat="1" applyFont="1" applyFill="1" applyBorder="1" applyAlignment="1">
      <alignment horizontal="left" vertical="center" shrinkToFit="1"/>
    </xf>
    <xf numFmtId="176" fontId="33" fillId="4" borderId="14" xfId="0" applyNumberFormat="1" applyFont="1" applyFill="1" applyBorder="1" applyAlignment="1">
      <alignment horizontal="left" vertical="center" shrinkToFit="1"/>
    </xf>
    <xf numFmtId="178" fontId="38" fillId="0" borderId="1" xfId="0" applyNumberFormat="1" applyFont="1" applyBorder="1" applyAlignment="1">
      <alignment horizontal="right" vertical="center" shrinkToFit="1"/>
    </xf>
    <xf numFmtId="178" fontId="40" fillId="11" borderId="28" xfId="0" applyNumberFormat="1" applyFont="1" applyFill="1" applyBorder="1" applyAlignment="1">
      <alignment horizontal="right" vertical="center" shrinkToFit="1"/>
    </xf>
    <xf numFmtId="178" fontId="38" fillId="0" borderId="13" xfId="0" applyNumberFormat="1" applyFont="1" applyBorder="1" applyAlignment="1">
      <alignment horizontal="right" vertical="center" shrinkToFit="1"/>
    </xf>
    <xf numFmtId="178" fontId="38" fillId="3" borderId="1" xfId="0" applyNumberFormat="1" applyFont="1" applyFill="1" applyBorder="1" applyAlignment="1">
      <alignment horizontal="right" vertical="center" shrinkToFit="1"/>
    </xf>
    <xf numFmtId="178" fontId="40" fillId="0" borderId="1" xfId="0" applyNumberFormat="1" applyFont="1" applyFill="1" applyBorder="1" applyAlignment="1">
      <alignment horizontal="right" vertical="center" shrinkToFit="1"/>
    </xf>
    <xf numFmtId="178" fontId="40" fillId="6" borderId="1" xfId="0" applyNumberFormat="1" applyFont="1" applyFill="1" applyBorder="1" applyAlignment="1">
      <alignment horizontal="right" vertical="center" shrinkToFit="1"/>
    </xf>
    <xf numFmtId="177" fontId="6" fillId="6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7" fontId="40" fillId="0" borderId="4" xfId="0" applyNumberFormat="1" applyFont="1" applyBorder="1" applyAlignment="1">
      <alignment horizontal="center" vertical="center"/>
    </xf>
    <xf numFmtId="177" fontId="40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left" vertical="center"/>
    </xf>
    <xf numFmtId="177" fontId="6" fillId="0" borderId="2" xfId="0" applyNumberFormat="1" applyFont="1" applyBorder="1" applyAlignment="1">
      <alignment horizontal="center" vertical="center"/>
    </xf>
    <xf numFmtId="178" fontId="40" fillId="0" borderId="2" xfId="0" applyNumberFormat="1" applyFont="1" applyFill="1" applyBorder="1" applyAlignment="1">
      <alignment horizontal="right" vertical="center" shrinkToFit="1"/>
    </xf>
    <xf numFmtId="178" fontId="42" fillId="0" borderId="2" xfId="0" applyNumberFormat="1" applyFont="1" applyBorder="1" applyAlignment="1">
      <alignment horizontal="right" vertical="center" shrinkToFit="1"/>
    </xf>
    <xf numFmtId="178" fontId="43" fillId="0" borderId="2" xfId="0" applyNumberFormat="1" applyFont="1" applyBorder="1" applyAlignment="1">
      <alignment horizontal="right" vertical="center" shrinkToFit="1"/>
    </xf>
    <xf numFmtId="178" fontId="40" fillId="11" borderId="2" xfId="0" applyNumberFormat="1" applyFont="1" applyFill="1" applyBorder="1" applyAlignment="1">
      <alignment horizontal="right" vertical="center" shrinkToFit="1"/>
    </xf>
    <xf numFmtId="176" fontId="6" fillId="0" borderId="2" xfId="0" applyNumberFormat="1" applyFont="1" applyBorder="1" applyAlignment="1">
      <alignment horizontal="center"/>
    </xf>
    <xf numFmtId="176" fontId="6" fillId="0" borderId="9" xfId="0" applyNumberFormat="1" applyFont="1" applyBorder="1" applyAlignment="1">
      <alignment horizontal="center"/>
    </xf>
    <xf numFmtId="176" fontId="36" fillId="0" borderId="30" xfId="0" applyNumberFormat="1" applyFont="1" applyBorder="1" applyAlignment="1">
      <alignment horizontal="right" vertical="center" wrapText="1"/>
    </xf>
    <xf numFmtId="176" fontId="36" fillId="0" borderId="31" xfId="0" applyNumberFormat="1" applyFont="1" applyBorder="1" applyAlignment="1">
      <alignment horizontal="right" vertical="center" wrapText="1"/>
    </xf>
    <xf numFmtId="176" fontId="36" fillId="0" borderId="31" xfId="0" applyNumberFormat="1" applyFont="1" applyBorder="1" applyAlignment="1">
      <alignment horizontal="left" vertical="center" wrapText="1"/>
    </xf>
    <xf numFmtId="178" fontId="9" fillId="0" borderId="31" xfId="0" applyNumberFormat="1" applyFont="1" applyFill="1" applyBorder="1" applyAlignment="1">
      <alignment horizontal="right" vertical="center" shrinkToFit="1"/>
    </xf>
    <xf numFmtId="178" fontId="52" fillId="0" borderId="31" xfId="0" applyNumberFormat="1" applyFont="1" applyBorder="1" applyAlignment="1">
      <alignment horizontal="right" vertical="center" shrinkToFit="1"/>
    </xf>
    <xf numFmtId="178" fontId="53" fillId="0" borderId="31" xfId="0" applyNumberFormat="1" applyFont="1" applyBorder="1" applyAlignment="1">
      <alignment horizontal="right" vertical="center" shrinkToFit="1"/>
    </xf>
    <xf numFmtId="178" fontId="9" fillId="11" borderId="31" xfId="0" applyNumberFormat="1" applyFont="1" applyFill="1" applyBorder="1" applyAlignment="1">
      <alignment horizontal="right" vertical="center" shrinkToFit="1"/>
    </xf>
    <xf numFmtId="176" fontId="36" fillId="0" borderId="32" xfId="0" applyNumberFormat="1" applyFont="1" applyBorder="1" applyAlignment="1">
      <alignment horizontal="left" vertical="center"/>
    </xf>
    <xf numFmtId="178" fontId="24" fillId="0" borderId="31" xfId="0" applyNumberFormat="1" applyFont="1" applyFill="1" applyBorder="1" applyAlignment="1">
      <alignment horizontal="right" vertical="center" shrinkToFit="1"/>
    </xf>
    <xf numFmtId="178" fontId="23" fillId="0" borderId="31" xfId="0" applyNumberFormat="1" applyFont="1" applyFill="1" applyBorder="1" applyAlignment="1">
      <alignment horizontal="right" vertical="center" shrinkToFit="1"/>
    </xf>
    <xf numFmtId="176" fontId="36" fillId="0" borderId="31" xfId="0" applyNumberFormat="1" applyFont="1" applyFill="1" applyBorder="1" applyAlignment="1">
      <alignment horizontal="left" vertical="center" wrapText="1" shrinkToFit="1"/>
    </xf>
    <xf numFmtId="176" fontId="36" fillId="0" borderId="32" xfId="0" applyNumberFormat="1" applyFont="1" applyFill="1" applyBorder="1" applyAlignment="1">
      <alignment horizontal="left" vertical="center" wrapText="1" shrinkToFit="1"/>
    </xf>
    <xf numFmtId="176" fontId="6" fillId="0" borderId="28" xfId="0" applyNumberFormat="1" applyFont="1" applyBorder="1" applyAlignment="1">
      <alignment horizontal="center" vertical="center" wrapText="1"/>
    </xf>
    <xf numFmtId="178" fontId="40" fillId="0" borderId="28" xfId="0" applyNumberFormat="1" applyFont="1" applyFill="1" applyBorder="1" applyAlignment="1">
      <alignment horizontal="right" vertical="center" shrinkToFit="1"/>
    </xf>
    <xf numFmtId="178" fontId="42" fillId="0" borderId="28" xfId="0" applyNumberFormat="1" applyFont="1" applyBorder="1" applyAlignment="1">
      <alignment horizontal="right" vertical="center" shrinkToFit="1"/>
    </xf>
    <xf numFmtId="178" fontId="43" fillId="0" borderId="28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177" fontId="40" fillId="0" borderId="7" xfId="0" applyNumberFormat="1" applyFont="1" applyBorder="1" applyAlignment="1">
      <alignment horizontal="center" vertical="center" wrapText="1"/>
    </xf>
    <xf numFmtId="177" fontId="40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left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8" fontId="42" fillId="0" borderId="1" xfId="0" applyNumberFormat="1" applyFont="1" applyBorder="1" applyAlignment="1">
      <alignment horizontal="right" vertical="center" shrinkToFit="1"/>
    </xf>
    <xf numFmtId="178" fontId="43" fillId="0" borderId="1" xfId="0" applyNumberFormat="1" applyFont="1" applyBorder="1" applyAlignment="1">
      <alignment horizontal="right" vertical="center" shrinkToFit="1"/>
    </xf>
    <xf numFmtId="178" fontId="40" fillId="11" borderId="1" xfId="0" applyNumberFormat="1" applyFont="1" applyFill="1" applyBorder="1" applyAlignment="1">
      <alignment horizontal="right" vertical="center" shrinkToFit="1"/>
    </xf>
    <xf numFmtId="176" fontId="6" fillId="0" borderId="1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 wrapText="1"/>
    </xf>
    <xf numFmtId="176" fontId="6" fillId="0" borderId="8" xfId="0" applyNumberFormat="1" applyFont="1" applyBorder="1" applyAlignment="1">
      <alignment horizontal="center" vertical="center" wrapText="1"/>
    </xf>
    <xf numFmtId="176" fontId="40" fillId="5" borderId="7" xfId="0" applyNumberFormat="1" applyFont="1" applyFill="1" applyBorder="1" applyAlignment="1">
      <alignment horizontal="center" vertical="center"/>
    </xf>
    <xf numFmtId="176" fontId="40" fillId="5" borderId="1" xfId="0" applyNumberFormat="1" applyFont="1" applyFill="1" applyBorder="1" applyAlignment="1">
      <alignment horizontal="center" vertical="center"/>
    </xf>
    <xf numFmtId="176" fontId="6" fillId="5" borderId="1" xfId="0" applyNumberFormat="1" applyFont="1" applyFill="1" applyBorder="1" applyAlignment="1">
      <alignment horizontal="left" vertical="center"/>
    </xf>
    <xf numFmtId="176" fontId="6" fillId="5" borderId="1" xfId="0" applyNumberFormat="1" applyFont="1" applyFill="1" applyBorder="1" applyAlignment="1">
      <alignment horizontal="center" vertical="center"/>
    </xf>
    <xf numFmtId="178" fontId="40" fillId="5" borderId="1" xfId="0" applyNumberFormat="1" applyFont="1" applyFill="1" applyBorder="1" applyAlignment="1">
      <alignment horizontal="right" vertical="center" shrinkToFit="1"/>
    </xf>
    <xf numFmtId="178" fontId="42" fillId="5" borderId="1" xfId="0" applyNumberFormat="1" applyFont="1" applyFill="1" applyBorder="1" applyAlignment="1">
      <alignment horizontal="right" vertical="center" shrinkToFit="1"/>
    </xf>
    <xf numFmtId="178" fontId="43" fillId="5" borderId="1" xfId="0" applyNumberFormat="1" applyFont="1" applyFill="1" applyBorder="1" applyAlignment="1">
      <alignment horizontal="right" vertical="center" shrinkToFit="1"/>
    </xf>
    <xf numFmtId="176" fontId="6" fillId="5" borderId="1" xfId="0" applyNumberFormat="1" applyFont="1" applyFill="1" applyBorder="1" applyAlignment="1">
      <alignment horizontal="center" vertical="center" wrapText="1"/>
    </xf>
    <xf numFmtId="176" fontId="6" fillId="5" borderId="8" xfId="0" applyNumberFormat="1" applyFont="1" applyFill="1" applyBorder="1" applyAlignment="1">
      <alignment horizontal="center" vertical="center" wrapText="1"/>
    </xf>
    <xf numFmtId="177" fontId="40" fillId="6" borderId="26" xfId="0" applyNumberFormat="1" applyFont="1" applyFill="1" applyBorder="1" applyAlignment="1">
      <alignment horizontal="center" vertical="center" wrapText="1"/>
    </xf>
    <xf numFmtId="177" fontId="40" fillId="6" borderId="25" xfId="0" applyNumberFormat="1" applyFont="1" applyFill="1" applyBorder="1" applyAlignment="1">
      <alignment horizontal="center" vertical="center" wrapText="1"/>
    </xf>
    <xf numFmtId="177" fontId="40" fillId="6" borderId="19" xfId="0" applyNumberFormat="1" applyFont="1" applyFill="1" applyBorder="1" applyAlignment="1">
      <alignment horizontal="center" vertical="center" wrapText="1"/>
    </xf>
    <xf numFmtId="177" fontId="6" fillId="6" borderId="1" xfId="0" applyNumberFormat="1" applyFont="1" applyFill="1" applyBorder="1" applyAlignment="1">
      <alignment horizontal="left" vertical="center" wrapText="1"/>
    </xf>
    <xf numFmtId="178" fontId="42" fillId="6" borderId="1" xfId="0" applyNumberFormat="1" applyFont="1" applyFill="1" applyBorder="1" applyAlignment="1">
      <alignment horizontal="right" vertical="center" shrinkToFit="1"/>
    </xf>
    <xf numFmtId="178" fontId="39" fillId="6" borderId="1" xfId="0" applyNumberFormat="1" applyFont="1" applyFill="1" applyBorder="1" applyAlignment="1">
      <alignment horizontal="right" vertical="center" shrinkToFit="1"/>
    </xf>
    <xf numFmtId="178" fontId="40" fillId="12" borderId="1" xfId="0" applyNumberFormat="1" applyFont="1" applyFill="1" applyBorder="1" applyAlignment="1">
      <alignment horizontal="right" vertical="center" shrinkToFit="1"/>
    </xf>
    <xf numFmtId="176" fontId="6" fillId="6" borderId="1" xfId="0" applyNumberFormat="1" applyFont="1" applyFill="1" applyBorder="1" applyAlignment="1">
      <alignment horizontal="center" vertical="center" wrapText="1"/>
    </xf>
    <xf numFmtId="176" fontId="6" fillId="6" borderId="8" xfId="0" applyNumberFormat="1" applyFont="1" applyFill="1" applyBorder="1" applyAlignment="1">
      <alignment horizontal="center" vertical="center" wrapText="1"/>
    </xf>
    <xf numFmtId="177" fontId="40" fillId="0" borderId="7" xfId="0" applyNumberFormat="1" applyFont="1" applyFill="1" applyBorder="1" applyAlignment="1">
      <alignment horizontal="center" vertical="center" wrapText="1"/>
    </xf>
    <xf numFmtId="177" fontId="40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left" vertical="center"/>
    </xf>
    <xf numFmtId="178" fontId="42" fillId="0" borderId="1" xfId="0" applyNumberFormat="1" applyFont="1" applyFill="1" applyBorder="1" applyAlignment="1">
      <alignment horizontal="right" vertical="center" shrinkToFit="1"/>
    </xf>
    <xf numFmtId="178" fontId="43" fillId="0" borderId="1" xfId="0" applyNumberFormat="1" applyFont="1" applyFill="1" applyBorder="1" applyAlignment="1">
      <alignment horizontal="right" vertical="center" shrinkToFit="1"/>
    </xf>
    <xf numFmtId="178" fontId="40" fillId="10" borderId="1" xfId="0" applyNumberFormat="1" applyFont="1" applyFill="1" applyBorder="1" applyAlignment="1">
      <alignment horizontal="right" vertical="center" shrinkToFit="1"/>
    </xf>
    <xf numFmtId="178" fontId="40" fillId="0" borderId="1" xfId="3" applyNumberFormat="1" applyFont="1" applyBorder="1" applyAlignment="1">
      <alignment horizontal="right" vertical="center" shrinkToFit="1"/>
    </xf>
    <xf numFmtId="178" fontId="40" fillId="11" borderId="2" xfId="3" applyNumberFormat="1" applyFont="1" applyFill="1" applyBorder="1" applyAlignment="1">
      <alignment horizontal="right" vertical="center" shrinkToFit="1"/>
    </xf>
    <xf numFmtId="178" fontId="40" fillId="11" borderId="1" xfId="3" applyNumberFormat="1" applyFont="1" applyFill="1" applyBorder="1" applyAlignment="1">
      <alignment horizontal="right" vertical="center" shrinkToFit="1"/>
    </xf>
    <xf numFmtId="178" fontId="39" fillId="4" borderId="13" xfId="0" applyNumberFormat="1" applyFont="1" applyFill="1" applyBorder="1" applyAlignment="1">
      <alignment horizontal="right" vertical="center" shrinkToFit="1"/>
    </xf>
    <xf numFmtId="178" fontId="39" fillId="3" borderId="38" xfId="0" applyNumberFormat="1" applyFont="1" applyFill="1" applyBorder="1" applyAlignment="1">
      <alignment horizontal="right" vertical="center" shrinkToFit="1"/>
    </xf>
    <xf numFmtId="178" fontId="40" fillId="10" borderId="38" xfId="0" applyNumberFormat="1" applyFont="1" applyFill="1" applyBorder="1" applyAlignment="1">
      <alignment horizontal="right" vertical="center" shrinkToFit="1"/>
    </xf>
    <xf numFmtId="176" fontId="33" fillId="3" borderId="38" xfId="0" applyNumberFormat="1" applyFont="1" applyFill="1" applyBorder="1" applyAlignment="1">
      <alignment horizontal="left" vertical="center" shrinkToFit="1"/>
    </xf>
    <xf numFmtId="176" fontId="33" fillId="3" borderId="41" xfId="0" applyNumberFormat="1" applyFont="1" applyFill="1" applyBorder="1" applyAlignment="1">
      <alignment horizontal="left" vertical="center" shrinkToFit="1"/>
    </xf>
    <xf numFmtId="176" fontId="33" fillId="0" borderId="1" xfId="0" applyNumberFormat="1" applyFont="1" applyBorder="1" applyAlignment="1">
      <alignment horizontal="left" vertical="center" shrinkToFit="1"/>
    </xf>
    <xf numFmtId="176" fontId="33" fillId="0" borderId="8" xfId="0" applyNumberFormat="1" applyFont="1" applyBorder="1" applyAlignment="1">
      <alignment horizontal="left" vertical="center" shrinkToFit="1"/>
    </xf>
    <xf numFmtId="176" fontId="33" fillId="0" borderId="13" xfId="0" applyNumberFormat="1" applyFont="1" applyBorder="1" applyAlignment="1">
      <alignment horizontal="left" vertical="center" shrinkToFit="1"/>
    </xf>
    <xf numFmtId="176" fontId="33" fillId="0" borderId="14" xfId="0" applyNumberFormat="1" applyFont="1" applyBorder="1" applyAlignment="1">
      <alignment horizontal="left" vertical="center" shrinkToFit="1"/>
    </xf>
    <xf numFmtId="178" fontId="39" fillId="0" borderId="28" xfId="0" applyNumberFormat="1" applyFont="1" applyBorder="1" applyAlignment="1">
      <alignment horizontal="right" vertical="center" shrinkToFit="1"/>
    </xf>
    <xf numFmtId="178" fontId="39" fillId="0" borderId="1" xfId="0" applyNumberFormat="1" applyFont="1" applyBorder="1" applyAlignment="1">
      <alignment horizontal="right" vertical="center" shrinkToFit="1"/>
    </xf>
    <xf numFmtId="176" fontId="33" fillId="3" borderId="1" xfId="0" applyNumberFormat="1" applyFont="1" applyFill="1" applyBorder="1" applyAlignment="1">
      <alignment horizontal="left" vertical="center" shrinkToFit="1"/>
    </xf>
    <xf numFmtId="176" fontId="33" fillId="3" borderId="8" xfId="0" applyNumberFormat="1" applyFont="1" applyFill="1" applyBorder="1" applyAlignment="1">
      <alignment horizontal="left" vertical="center" shrinkToFit="1"/>
    </xf>
    <xf numFmtId="176" fontId="33" fillId="0" borderId="28" xfId="0" applyNumberFormat="1" applyFont="1" applyBorder="1" applyAlignment="1">
      <alignment horizontal="left" vertical="center" shrinkToFit="1"/>
    </xf>
    <xf numFmtId="176" fontId="33" fillId="0" borderId="29" xfId="0" applyNumberFormat="1" applyFont="1" applyBorder="1" applyAlignment="1">
      <alignment horizontal="left" vertical="center" shrinkToFit="1"/>
    </xf>
    <xf numFmtId="177" fontId="36" fillId="0" borderId="16" xfId="0" applyNumberFormat="1" applyFont="1" applyBorder="1" applyAlignment="1">
      <alignment horizontal="left" vertical="center" wrapText="1" shrinkToFit="1"/>
    </xf>
    <xf numFmtId="177" fontId="36" fillId="0" borderId="17" xfId="0" applyNumberFormat="1" applyFont="1" applyBorder="1" applyAlignment="1">
      <alignment horizontal="left" vertical="center" wrapText="1" shrinkToFit="1"/>
    </xf>
    <xf numFmtId="177" fontId="36" fillId="0" borderId="1" xfId="0" applyNumberFormat="1" applyFont="1" applyBorder="1" applyAlignment="1">
      <alignment horizontal="left" vertical="center" wrapText="1" shrinkToFit="1"/>
    </xf>
    <xf numFmtId="178" fontId="39" fillId="3" borderId="1" xfId="0" applyNumberFormat="1" applyFont="1" applyFill="1" applyBorder="1" applyAlignment="1">
      <alignment horizontal="right" vertical="center" shrinkToFit="1"/>
    </xf>
    <xf numFmtId="177" fontId="33" fillId="0" borderId="18" xfId="0" applyNumberFormat="1" applyFont="1" applyBorder="1" applyAlignment="1">
      <alignment horizontal="left" vertical="center" wrapText="1"/>
    </xf>
    <xf numFmtId="177" fontId="33" fillId="0" borderId="19" xfId="0" applyNumberFormat="1" applyFont="1" applyBorder="1" applyAlignment="1">
      <alignment horizontal="left" vertical="center" wrapText="1"/>
    </xf>
    <xf numFmtId="177" fontId="20" fillId="3" borderId="20" xfId="0" applyNumberFormat="1" applyFont="1" applyFill="1" applyBorder="1" applyAlignment="1">
      <alignment horizontal="left" vertical="center" wrapText="1" shrinkToFit="1"/>
    </xf>
    <xf numFmtId="177" fontId="20" fillId="3" borderId="21" xfId="0" applyNumberFormat="1" applyFont="1" applyFill="1" applyBorder="1" applyAlignment="1">
      <alignment horizontal="left" vertical="center" wrapText="1" shrinkToFit="1"/>
    </xf>
    <xf numFmtId="177" fontId="36" fillId="3" borderId="36" xfId="0" applyNumberFormat="1" applyFont="1" applyFill="1" applyBorder="1" applyAlignment="1">
      <alignment horizontal="left" vertical="center" wrapText="1" shrinkToFit="1"/>
    </xf>
    <xf numFmtId="177" fontId="36" fillId="3" borderId="35" xfId="0" applyNumberFormat="1" applyFont="1" applyFill="1" applyBorder="1" applyAlignment="1">
      <alignment horizontal="left" vertical="center" wrapText="1" shrinkToFit="1"/>
    </xf>
    <xf numFmtId="177" fontId="36" fillId="3" borderId="18" xfId="0" applyNumberFormat="1" applyFont="1" applyFill="1" applyBorder="1" applyAlignment="1">
      <alignment horizontal="left" vertical="center" wrapText="1" shrinkToFit="1"/>
    </xf>
    <xf numFmtId="177" fontId="36" fillId="3" borderId="19" xfId="0" applyNumberFormat="1" applyFont="1" applyFill="1" applyBorder="1" applyAlignment="1">
      <alignment horizontal="left" vertical="center" wrapText="1" shrinkToFit="1"/>
    </xf>
    <xf numFmtId="177" fontId="36" fillId="4" borderId="16" xfId="0" applyNumberFormat="1" applyFont="1" applyFill="1" applyBorder="1" applyAlignment="1">
      <alignment horizontal="left" vertical="center" wrapText="1" shrinkToFit="1"/>
    </xf>
    <xf numFmtId="177" fontId="36" fillId="4" borderId="17" xfId="0" applyNumberFormat="1" applyFont="1" applyFill="1" applyBorder="1" applyAlignment="1">
      <alignment horizontal="left" vertical="center" wrapText="1" shrinkToFit="1"/>
    </xf>
    <xf numFmtId="178" fontId="40" fillId="11" borderId="13" xfId="0" applyNumberFormat="1" applyFont="1" applyFill="1" applyBorder="1" applyAlignment="1">
      <alignment horizontal="right" vertical="center" shrinkToFit="1"/>
    </xf>
    <xf numFmtId="177" fontId="37" fillId="0" borderId="7" xfId="0" applyNumberFormat="1" applyFont="1" applyBorder="1" applyAlignment="1">
      <alignment horizontal="center" vertical="center" shrinkToFit="1"/>
    </xf>
    <xf numFmtId="177" fontId="37" fillId="0" borderId="1" xfId="0" applyNumberFormat="1" applyFont="1" applyBorder="1" applyAlignment="1">
      <alignment horizontal="center" vertical="center" shrinkToFit="1"/>
    </xf>
    <xf numFmtId="177" fontId="37" fillId="4" borderId="12" xfId="0" applyNumberFormat="1" applyFont="1" applyFill="1" applyBorder="1" applyAlignment="1">
      <alignment horizontal="center" vertical="center" shrinkToFit="1"/>
    </xf>
    <xf numFmtId="177" fontId="37" fillId="4" borderId="13" xfId="0" applyNumberFormat="1" applyFont="1" applyFill="1" applyBorder="1" applyAlignment="1">
      <alignment horizontal="center" vertical="center" shrinkToFit="1"/>
    </xf>
    <xf numFmtId="177" fontId="36" fillId="4" borderId="13" xfId="0" applyNumberFormat="1" applyFont="1" applyFill="1" applyBorder="1" applyAlignment="1">
      <alignment horizontal="left" vertical="center" wrapText="1" shrinkToFit="1"/>
    </xf>
    <xf numFmtId="178" fontId="40" fillId="4" borderId="13" xfId="0" applyNumberFormat="1" applyFont="1" applyFill="1" applyBorder="1" applyAlignment="1">
      <alignment horizontal="right" vertical="center" shrinkToFit="1"/>
    </xf>
    <xf numFmtId="177" fontId="36" fillId="0" borderId="28" xfId="0" applyNumberFormat="1" applyFont="1" applyBorder="1" applyAlignment="1">
      <alignment horizontal="left" vertical="center" wrapText="1" shrinkToFit="1"/>
    </xf>
    <xf numFmtId="178" fontId="38" fillId="0" borderId="28" xfId="0" applyNumberFormat="1" applyFont="1" applyBorder="1" applyAlignment="1">
      <alignment horizontal="right" vertical="center" shrinkToFit="1"/>
    </xf>
    <xf numFmtId="177" fontId="37" fillId="0" borderId="27" xfId="0" applyNumberFormat="1" applyFont="1" applyBorder="1" applyAlignment="1">
      <alignment horizontal="center" vertical="center" shrinkToFit="1"/>
    </xf>
    <xf numFmtId="177" fontId="37" fillId="0" borderId="28" xfId="0" applyNumberFormat="1" applyFont="1" applyBorder="1" applyAlignment="1">
      <alignment horizontal="center" vertical="center" shrinkToFit="1"/>
    </xf>
    <xf numFmtId="177" fontId="37" fillId="0" borderId="12" xfId="0" applyNumberFormat="1" applyFont="1" applyBorder="1" applyAlignment="1">
      <alignment horizontal="center" vertical="center" shrinkToFit="1"/>
    </xf>
    <xf numFmtId="177" fontId="37" fillId="0" borderId="13" xfId="0" applyNumberFormat="1" applyFont="1" applyBorder="1" applyAlignment="1">
      <alignment horizontal="center" vertical="center" shrinkToFit="1"/>
    </xf>
    <xf numFmtId="177" fontId="33" fillId="0" borderId="1" xfId="0" applyNumberFormat="1" applyFont="1" applyBorder="1" applyAlignment="1">
      <alignment horizontal="left" vertical="center" wrapText="1"/>
    </xf>
    <xf numFmtId="177" fontId="36" fillId="3" borderId="1" xfId="0" applyNumberFormat="1" applyFont="1" applyFill="1" applyBorder="1" applyAlignment="1">
      <alignment horizontal="left" vertical="center" wrapText="1" shrinkToFit="1"/>
    </xf>
    <xf numFmtId="177" fontId="36" fillId="0" borderId="31" xfId="0" applyNumberFormat="1" applyFont="1" applyFill="1" applyBorder="1" applyAlignment="1">
      <alignment horizontal="left" vertical="center" wrapText="1" shrinkToFit="1"/>
    </xf>
    <xf numFmtId="177" fontId="44" fillId="0" borderId="30" xfId="0" applyNumberFormat="1" applyFont="1" applyFill="1" applyBorder="1" applyAlignment="1">
      <alignment horizontal="right" vertical="center" shrinkToFit="1"/>
    </xf>
    <xf numFmtId="177" fontId="44" fillId="0" borderId="31" xfId="0" applyNumberFormat="1" applyFont="1" applyFill="1" applyBorder="1" applyAlignment="1">
      <alignment horizontal="right" vertical="center" shrinkToFit="1"/>
    </xf>
    <xf numFmtId="178" fontId="20" fillId="4" borderId="1" xfId="0" applyNumberFormat="1" applyFont="1" applyFill="1" applyBorder="1" applyAlignment="1">
      <alignment horizontal="right" vertical="center"/>
    </xf>
    <xf numFmtId="177" fontId="20" fillId="0" borderId="7" xfId="0" applyNumberFormat="1" applyFont="1" applyBorder="1" applyAlignment="1">
      <alignment horizontal="distributed" vertical="center" indent="1"/>
    </xf>
    <xf numFmtId="177" fontId="20" fillId="0" borderId="1" xfId="0" applyNumberFormat="1" applyFont="1" applyBorder="1" applyAlignment="1">
      <alignment horizontal="distributed" vertical="center" indent="1"/>
    </xf>
    <xf numFmtId="177" fontId="37" fillId="3" borderId="33" xfId="0" applyNumberFormat="1" applyFont="1" applyFill="1" applyBorder="1" applyAlignment="1">
      <alignment horizontal="center" vertical="center" wrapText="1" shrinkToFit="1"/>
    </xf>
    <xf numFmtId="177" fontId="37" fillId="3" borderId="34" xfId="0" applyNumberFormat="1" applyFont="1" applyFill="1" applyBorder="1" applyAlignment="1">
      <alignment horizontal="center" vertical="center" wrapText="1" shrinkToFit="1"/>
    </xf>
    <xf numFmtId="177" fontId="37" fillId="3" borderId="35" xfId="0" applyNumberFormat="1" applyFont="1" applyFill="1" applyBorder="1" applyAlignment="1">
      <alignment horizontal="center" vertical="center" wrapText="1" shrinkToFit="1"/>
    </xf>
    <xf numFmtId="177" fontId="36" fillId="3" borderId="28" xfId="0" applyNumberFormat="1" applyFont="1" applyFill="1" applyBorder="1" applyAlignment="1">
      <alignment horizontal="left" vertical="center" wrapText="1" shrinkToFit="1"/>
    </xf>
    <xf numFmtId="178" fontId="40" fillId="3" borderId="28" xfId="0" applyNumberFormat="1" applyFont="1" applyFill="1" applyBorder="1" applyAlignment="1">
      <alignment horizontal="right" vertical="center" shrinkToFit="1"/>
    </xf>
    <xf numFmtId="177" fontId="33" fillId="0" borderId="22" xfId="0" applyNumberFormat="1" applyFont="1" applyBorder="1" applyAlignment="1">
      <alignment horizontal="left" vertical="center" wrapText="1"/>
    </xf>
    <xf numFmtId="177" fontId="33" fillId="0" borderId="23" xfId="0" applyNumberFormat="1" applyFont="1" applyBorder="1" applyAlignment="1">
      <alignment horizontal="left" vertical="center" wrapText="1"/>
    </xf>
    <xf numFmtId="177" fontId="40" fillId="0" borderId="4" xfId="3" applyNumberFormat="1" applyFont="1" applyBorder="1" applyAlignment="1">
      <alignment horizontal="center" vertical="center" shrinkToFit="1"/>
    </xf>
    <xf numFmtId="177" fontId="40" fillId="0" borderId="2" xfId="3" applyNumberFormat="1" applyFont="1" applyBorder="1" applyAlignment="1">
      <alignment horizontal="center" vertical="center" shrinkToFit="1"/>
    </xf>
    <xf numFmtId="177" fontId="40" fillId="0" borderId="7" xfId="3" applyNumberFormat="1" applyFont="1" applyBorder="1" applyAlignment="1">
      <alignment horizontal="center" vertical="center" shrinkToFit="1"/>
    </xf>
    <xf numFmtId="177" fontId="40" fillId="0" borderId="1" xfId="3" applyNumberFormat="1" applyFont="1" applyBorder="1" applyAlignment="1">
      <alignment horizontal="center" vertical="center" shrinkToFit="1"/>
    </xf>
    <xf numFmtId="177" fontId="37" fillId="0" borderId="15" xfId="0" applyNumberFormat="1" applyFont="1" applyBorder="1" applyAlignment="1">
      <alignment horizontal="center" vertical="center" shrinkToFit="1"/>
    </xf>
    <xf numFmtId="177" fontId="37" fillId="0" borderId="10" xfId="0" applyNumberFormat="1" applyFont="1" applyBorder="1" applyAlignment="1">
      <alignment horizontal="center" vertical="center" shrinkToFit="1"/>
    </xf>
    <xf numFmtId="177" fontId="36" fillId="0" borderId="10" xfId="0" applyNumberFormat="1" applyFont="1" applyBorder="1" applyAlignment="1">
      <alignment horizontal="left" vertical="center" wrapText="1" shrinkToFit="1"/>
    </xf>
    <xf numFmtId="177" fontId="44" fillId="9" borderId="30" xfId="0" applyNumberFormat="1" applyFont="1" applyFill="1" applyBorder="1" applyAlignment="1">
      <alignment horizontal="right" vertical="center" shrinkToFit="1"/>
    </xf>
    <xf numFmtId="177" fontId="44" fillId="9" borderId="31" xfId="0" applyNumberFormat="1" applyFont="1" applyFill="1" applyBorder="1" applyAlignment="1">
      <alignment horizontal="right" vertical="center" shrinkToFit="1"/>
    </xf>
    <xf numFmtId="177" fontId="36" fillId="9" borderId="31" xfId="0" applyNumberFormat="1" applyFont="1" applyFill="1" applyBorder="1" applyAlignment="1">
      <alignment horizontal="left" vertical="center" wrapText="1" shrinkToFit="1"/>
    </xf>
    <xf numFmtId="178" fontId="40" fillId="0" borderId="2" xfId="3" applyNumberFormat="1" applyFont="1" applyBorder="1" applyAlignment="1">
      <alignment horizontal="right" vertical="center" shrinkToFit="1"/>
    </xf>
    <xf numFmtId="178" fontId="20" fillId="4" borderId="2" xfId="0" applyNumberFormat="1" applyFont="1" applyFill="1" applyBorder="1" applyAlignment="1">
      <alignment horizontal="right" vertical="center"/>
    </xf>
    <xf numFmtId="178" fontId="29" fillId="0" borderId="1" xfId="0" applyNumberFormat="1" applyFont="1" applyFill="1" applyBorder="1" applyAlignment="1">
      <alignment horizontal="right" vertical="center"/>
    </xf>
    <xf numFmtId="178" fontId="9" fillId="9" borderId="31" xfId="0" applyNumberFormat="1" applyFont="1" applyFill="1" applyBorder="1" applyAlignment="1">
      <alignment horizontal="right" vertical="center" shrinkToFit="1"/>
    </xf>
    <xf numFmtId="178" fontId="40" fillId="3" borderId="1" xfId="0" applyNumberFormat="1" applyFont="1" applyFill="1" applyBorder="1" applyAlignment="1">
      <alignment horizontal="right" vertical="center" shrinkToFit="1"/>
    </xf>
    <xf numFmtId="178" fontId="37" fillId="2" borderId="1" xfId="0" applyNumberFormat="1" applyFont="1" applyFill="1" applyBorder="1" applyAlignment="1">
      <alignment horizontal="right" vertical="center" shrinkToFit="1"/>
    </xf>
    <xf numFmtId="177" fontId="20" fillId="0" borderId="4" xfId="0" applyNumberFormat="1" applyFont="1" applyBorder="1" applyAlignment="1">
      <alignment horizontal="distributed" vertical="center" indent="1"/>
    </xf>
    <xf numFmtId="177" fontId="20" fillId="0" borderId="2" xfId="0" applyNumberFormat="1" applyFont="1" applyBorder="1" applyAlignment="1">
      <alignment horizontal="distributed" vertical="center" indent="1"/>
    </xf>
    <xf numFmtId="177" fontId="20" fillId="0" borderId="7" xfId="0" applyNumberFormat="1" applyFont="1" applyBorder="1" applyAlignment="1">
      <alignment horizontal="left" vertical="center"/>
    </xf>
    <xf numFmtId="177" fontId="20" fillId="0" borderId="1" xfId="0" applyNumberFormat="1" applyFont="1" applyBorder="1" applyAlignment="1">
      <alignment horizontal="left" vertical="center"/>
    </xf>
    <xf numFmtId="177" fontId="6" fillId="7" borderId="7" xfId="0" applyNumberFormat="1" applyFont="1" applyFill="1" applyBorder="1" applyAlignment="1">
      <alignment horizontal="left" vertical="center" wrapText="1"/>
    </xf>
    <xf numFmtId="177" fontId="6" fillId="7" borderId="1" xfId="0" applyNumberFormat="1" applyFont="1" applyFill="1" applyBorder="1" applyAlignment="1">
      <alignment horizontal="left" vertical="center" wrapText="1"/>
    </xf>
    <xf numFmtId="176" fontId="17" fillId="0" borderId="3" xfId="0" applyNumberFormat="1" applyFont="1" applyBorder="1" applyAlignment="1">
      <alignment horizontal="center" vertical="center" shrinkToFit="1"/>
    </xf>
    <xf numFmtId="176" fontId="17" fillId="0" borderId="5" xfId="0" applyNumberFormat="1" applyFont="1" applyBorder="1" applyAlignment="1">
      <alignment horizontal="center" vertical="center" shrinkToFit="1"/>
    </xf>
    <xf numFmtId="176" fontId="17" fillId="0" borderId="7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176" fontId="11" fillId="0" borderId="5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6" fontId="11" fillId="0" borderId="5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7" fontId="40" fillId="6" borderId="7" xfId="0" applyNumberFormat="1" applyFont="1" applyFill="1" applyBorder="1" applyAlignment="1">
      <alignment horizontal="center" vertical="center" wrapText="1"/>
    </xf>
    <xf numFmtId="177" fontId="40" fillId="6" borderId="1" xfId="0" applyNumberFormat="1" applyFont="1" applyFill="1" applyBorder="1" applyAlignment="1">
      <alignment horizontal="center" vertical="center" wrapText="1"/>
    </xf>
    <xf numFmtId="177" fontId="40" fillId="0" borderId="7" xfId="0" applyNumberFormat="1" applyFont="1" applyBorder="1" applyAlignment="1">
      <alignment horizontal="center" vertical="center"/>
    </xf>
    <xf numFmtId="177" fontId="40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left" vertical="center"/>
    </xf>
    <xf numFmtId="177" fontId="6" fillId="0" borderId="1" xfId="0" applyNumberFormat="1" applyFont="1" applyBorder="1" applyAlignment="1">
      <alignment horizontal="center" vertical="center"/>
    </xf>
    <xf numFmtId="178" fontId="24" fillId="9" borderId="31" xfId="0" applyNumberFormat="1" applyFont="1" applyFill="1" applyBorder="1" applyAlignment="1">
      <alignment horizontal="right" vertical="center" shrinkToFit="1"/>
    </xf>
    <xf numFmtId="178" fontId="21" fillId="0" borderId="2" xfId="0" quotePrefix="1" applyNumberFormat="1" applyFont="1" applyFill="1" applyBorder="1" applyAlignment="1">
      <alignment horizontal="right" vertical="center"/>
    </xf>
    <xf numFmtId="178" fontId="21" fillId="0" borderId="1" xfId="0" quotePrefix="1" applyNumberFormat="1" applyFont="1" applyFill="1" applyBorder="1" applyAlignment="1">
      <alignment horizontal="right" vertical="center"/>
    </xf>
    <xf numFmtId="178" fontId="23" fillId="9" borderId="31" xfId="0" applyNumberFormat="1" applyFont="1" applyFill="1" applyBorder="1" applyAlignment="1">
      <alignment horizontal="right" vertical="center" shrinkToFit="1"/>
    </xf>
    <xf numFmtId="176" fontId="11" fillId="0" borderId="6" xfId="0" applyNumberFormat="1" applyFont="1" applyBorder="1" applyAlignment="1">
      <alignment horizontal="center" vertical="center"/>
    </xf>
    <xf numFmtId="176" fontId="11" fillId="0" borderId="8" xfId="0" applyNumberFormat="1" applyFont="1" applyBorder="1" applyAlignment="1">
      <alignment horizontal="center" vertical="center"/>
    </xf>
    <xf numFmtId="178" fontId="40" fillId="2" borderId="1" xfId="0" applyNumberFormat="1" applyFont="1" applyFill="1" applyBorder="1" applyAlignment="1">
      <alignment horizontal="right" vertical="center" shrinkToFit="1"/>
    </xf>
    <xf numFmtId="177" fontId="37" fillId="3" borderId="7" xfId="0" applyNumberFormat="1" applyFont="1" applyFill="1" applyBorder="1" applyAlignment="1">
      <alignment horizontal="center" vertical="center" shrinkToFit="1"/>
    </xf>
    <xf numFmtId="177" fontId="37" fillId="3" borderId="1" xfId="0" applyNumberFormat="1" applyFont="1" applyFill="1" applyBorder="1" applyAlignment="1">
      <alignment horizontal="center" vertical="center" shrinkToFit="1"/>
    </xf>
    <xf numFmtId="177" fontId="37" fillId="0" borderId="4" xfId="0" applyNumberFormat="1" applyFont="1" applyBorder="1" applyAlignment="1">
      <alignment horizontal="center" vertical="center" shrinkToFit="1"/>
    </xf>
    <xf numFmtId="177" fontId="37" fillId="0" borderId="2" xfId="0" applyNumberFormat="1" applyFont="1" applyBorder="1" applyAlignment="1">
      <alignment horizontal="center" vertical="center" shrinkToFit="1"/>
    </xf>
    <xf numFmtId="177" fontId="47" fillId="3" borderId="1" xfId="0" applyNumberFormat="1" applyFont="1" applyFill="1" applyBorder="1" applyAlignment="1">
      <alignment horizontal="left" vertical="center" wrapText="1" shrinkToFit="1"/>
    </xf>
    <xf numFmtId="177" fontId="36" fillId="0" borderId="2" xfId="0" applyNumberFormat="1" applyFont="1" applyBorder="1" applyAlignment="1">
      <alignment horizontal="left" vertical="center" wrapText="1" shrinkToFit="1"/>
    </xf>
    <xf numFmtId="178" fontId="40" fillId="11" borderId="10" xfId="0" applyNumberFormat="1" applyFont="1" applyFill="1" applyBorder="1" applyAlignment="1">
      <alignment horizontal="right" vertical="center" shrinkToFit="1"/>
    </xf>
    <xf numFmtId="178" fontId="38" fillId="0" borderId="10" xfId="0" applyNumberFormat="1" applyFont="1" applyBorder="1" applyAlignment="1">
      <alignment horizontal="right" vertical="center" shrinkToFit="1"/>
    </xf>
    <xf numFmtId="178" fontId="39" fillId="0" borderId="10" xfId="0" applyNumberFormat="1" applyFont="1" applyBorder="1" applyAlignment="1">
      <alignment horizontal="right" vertical="center" shrinkToFit="1"/>
    </xf>
    <xf numFmtId="176" fontId="33" fillId="0" borderId="10" xfId="0" applyNumberFormat="1" applyFont="1" applyBorder="1" applyAlignment="1">
      <alignment horizontal="left" vertical="center" shrinkToFit="1"/>
    </xf>
    <xf numFmtId="176" fontId="33" fillId="0" borderId="11" xfId="0" applyNumberFormat="1" applyFont="1" applyBorder="1" applyAlignment="1">
      <alignment horizontal="left" vertical="center" shrinkToFit="1"/>
    </xf>
    <xf numFmtId="178" fontId="20" fillId="0" borderId="1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40" fillId="0" borderId="27" xfId="0" applyNumberFormat="1" applyFont="1" applyBorder="1" applyAlignment="1">
      <alignment horizontal="center" vertical="center" wrapText="1"/>
    </xf>
    <xf numFmtId="176" fontId="40" fillId="0" borderId="28" xfId="0" applyNumberFormat="1" applyFont="1" applyBorder="1" applyAlignment="1">
      <alignment horizontal="center" vertical="center" wrapText="1"/>
    </xf>
    <xf numFmtId="176" fontId="6" fillId="0" borderId="28" xfId="0" applyNumberFormat="1" applyFont="1" applyBorder="1" applyAlignment="1">
      <alignment horizontal="left" vertical="center" wrapText="1"/>
    </xf>
    <xf numFmtId="178" fontId="28" fillId="0" borderId="1" xfId="1" applyNumberFormat="1" applyFont="1" applyBorder="1" applyAlignment="1">
      <alignment horizontal="right" vertical="center"/>
    </xf>
    <xf numFmtId="178" fontId="30" fillId="0" borderId="2" xfId="0" applyNumberFormat="1" applyFont="1" applyFill="1" applyBorder="1" applyAlignment="1">
      <alignment horizontal="right" vertical="center"/>
    </xf>
    <xf numFmtId="178" fontId="30" fillId="0" borderId="1" xfId="0" applyNumberFormat="1" applyFont="1" applyFill="1" applyBorder="1" applyAlignment="1">
      <alignment horizontal="right" vertical="center"/>
    </xf>
    <xf numFmtId="178" fontId="21" fillId="0" borderId="1" xfId="0" applyNumberFormat="1" applyFont="1" applyFill="1" applyBorder="1" applyAlignment="1">
      <alignment horizontal="right" vertical="center"/>
    </xf>
    <xf numFmtId="178" fontId="7" fillId="7" borderId="1" xfId="0" quotePrefix="1" applyNumberFormat="1" applyFont="1" applyFill="1" applyBorder="1" applyAlignment="1">
      <alignment horizontal="right" vertical="center"/>
    </xf>
    <xf numFmtId="178" fontId="28" fillId="0" borderId="2" xfId="0" applyNumberFormat="1" applyFont="1" applyBorder="1" applyAlignment="1">
      <alignment horizontal="right" vertical="center"/>
    </xf>
    <xf numFmtId="178" fontId="9" fillId="13" borderId="31" xfId="0" applyNumberFormat="1" applyFont="1" applyFill="1" applyBorder="1" applyAlignment="1">
      <alignment horizontal="right" vertical="center" shrinkToFit="1"/>
    </xf>
    <xf numFmtId="176" fontId="36" fillId="9" borderId="31" xfId="0" applyNumberFormat="1" applyFont="1" applyFill="1" applyBorder="1" applyAlignment="1">
      <alignment horizontal="left" vertical="center" wrapText="1" shrinkToFit="1"/>
    </xf>
    <xf numFmtId="176" fontId="36" fillId="9" borderId="32" xfId="0" applyNumberFormat="1" applyFont="1" applyFill="1" applyBorder="1" applyAlignment="1">
      <alignment horizontal="left" vertical="center" wrapText="1" shrinkToFit="1"/>
    </xf>
    <xf numFmtId="178" fontId="38" fillId="3" borderId="28" xfId="0" applyNumberFormat="1" applyFont="1" applyFill="1" applyBorder="1" applyAlignment="1">
      <alignment horizontal="right" vertical="center" shrinkToFit="1"/>
    </xf>
    <xf numFmtId="178" fontId="38" fillId="2" borderId="18" xfId="0" applyNumberFormat="1" applyFont="1" applyFill="1" applyBorder="1" applyAlignment="1">
      <alignment horizontal="right" vertical="center" shrinkToFit="1"/>
    </xf>
    <xf numFmtId="178" fontId="38" fillId="2" borderId="25" xfId="0" applyNumberFormat="1" applyFont="1" applyFill="1" applyBorder="1" applyAlignment="1">
      <alignment horizontal="right" vertical="center" shrinkToFit="1"/>
    </xf>
    <xf numFmtId="178" fontId="38" fillId="2" borderId="19" xfId="0" applyNumberFormat="1" applyFont="1" applyFill="1" applyBorder="1" applyAlignment="1">
      <alignment horizontal="right" vertical="center" shrinkToFit="1"/>
    </xf>
    <xf numFmtId="178" fontId="39" fillId="2" borderId="1" xfId="0" applyNumberFormat="1" applyFont="1" applyFill="1" applyBorder="1" applyAlignment="1">
      <alignment horizontal="right" vertical="center" shrinkToFit="1"/>
    </xf>
    <xf numFmtId="178" fontId="21" fillId="0" borderId="1" xfId="1" applyNumberFormat="1" applyFont="1" applyBorder="1" applyAlignment="1">
      <alignment horizontal="right" vertical="center"/>
    </xf>
    <xf numFmtId="178" fontId="7" fillId="3" borderId="1" xfId="1" applyNumberFormat="1" applyFont="1" applyFill="1" applyBorder="1" applyAlignment="1">
      <alignment horizontal="right" vertical="center"/>
    </xf>
    <xf numFmtId="178" fontId="7" fillId="5" borderId="1" xfId="1" applyNumberFormat="1" applyFont="1" applyFill="1" applyBorder="1" applyAlignment="1">
      <alignment horizontal="right" vertical="center"/>
    </xf>
    <xf numFmtId="178" fontId="29" fillId="0" borderId="2" xfId="0" applyNumberFormat="1" applyFont="1" applyBorder="1" applyAlignment="1">
      <alignment horizontal="right" vertical="center"/>
    </xf>
    <xf numFmtId="178" fontId="29" fillId="0" borderId="1" xfId="0" applyNumberFormat="1" applyFont="1" applyBorder="1" applyAlignment="1">
      <alignment horizontal="right" vertical="center"/>
    </xf>
    <xf numFmtId="178" fontId="29" fillId="0" borderId="1" xfId="1" applyNumberFormat="1" applyFont="1" applyBorder="1" applyAlignment="1">
      <alignment horizontal="right" vertical="center"/>
    </xf>
    <xf numFmtId="178" fontId="19" fillId="8" borderId="1" xfId="1" applyNumberFormat="1" applyFont="1" applyFill="1" applyBorder="1" applyAlignment="1">
      <alignment horizontal="right" vertical="center"/>
    </xf>
    <xf numFmtId="178" fontId="20" fillId="0" borderId="1" xfId="1" applyNumberFormat="1" applyFont="1" applyBorder="1" applyAlignment="1">
      <alignment horizontal="right" vertical="center" shrinkToFit="1"/>
    </xf>
    <xf numFmtId="178" fontId="6" fillId="7" borderId="1" xfId="1" applyNumberFormat="1" applyFont="1" applyFill="1" applyBorder="1" applyAlignment="1">
      <alignment horizontal="right" vertical="center" shrinkToFit="1"/>
    </xf>
    <xf numFmtId="178" fontId="40" fillId="5" borderId="1" xfId="3" applyNumberFormat="1" applyFont="1" applyFill="1" applyBorder="1" applyAlignment="1">
      <alignment horizontal="right" vertical="center" shrinkToFit="1"/>
    </xf>
    <xf numFmtId="176" fontId="6" fillId="0" borderId="5" xfId="3" applyNumberFormat="1" applyFont="1" applyBorder="1" applyAlignment="1">
      <alignment horizontal="center" vertical="center" wrapText="1"/>
    </xf>
    <xf numFmtId="178" fontId="38" fillId="4" borderId="13" xfId="0" applyNumberFormat="1" applyFont="1" applyFill="1" applyBorder="1" applyAlignment="1">
      <alignment horizontal="right" vertical="center" shrinkToFit="1"/>
    </xf>
    <xf numFmtId="178" fontId="40" fillId="10" borderId="28" xfId="0" applyNumberFormat="1" applyFont="1" applyFill="1" applyBorder="1" applyAlignment="1">
      <alignment horizontal="right" vertical="center" shrinkToFit="1"/>
    </xf>
    <xf numFmtId="178" fontId="38" fillId="0" borderId="2" xfId="0" applyNumberFormat="1" applyFont="1" applyBorder="1" applyAlignment="1">
      <alignment horizontal="right" vertical="center" shrinkToFit="1"/>
    </xf>
    <xf numFmtId="178" fontId="38" fillId="3" borderId="10" xfId="0" applyNumberFormat="1" applyFont="1" applyFill="1" applyBorder="1" applyAlignment="1">
      <alignment horizontal="right" vertical="center" shrinkToFit="1"/>
    </xf>
    <xf numFmtId="178" fontId="40" fillId="0" borderId="13" xfId="0" applyNumberFormat="1" applyFont="1" applyFill="1" applyBorder="1" applyAlignment="1">
      <alignment horizontal="right" vertical="center" shrinkToFit="1"/>
    </xf>
    <xf numFmtId="178" fontId="39" fillId="3" borderId="28" xfId="0" applyNumberFormat="1" applyFont="1" applyFill="1" applyBorder="1" applyAlignment="1">
      <alignment horizontal="right" vertical="center" shrinkToFit="1"/>
    </xf>
    <xf numFmtId="178" fontId="28" fillId="0" borderId="1" xfId="0" applyNumberFormat="1" applyFont="1" applyFill="1" applyBorder="1" applyAlignment="1">
      <alignment horizontal="right" vertical="center"/>
    </xf>
    <xf numFmtId="178" fontId="20" fillId="0" borderId="2" xfId="0" applyNumberFormat="1" applyFont="1" applyFill="1" applyBorder="1" applyAlignment="1">
      <alignment horizontal="right" vertical="center"/>
    </xf>
    <xf numFmtId="178" fontId="28" fillId="0" borderId="2" xfId="0" applyNumberFormat="1" applyFont="1" applyFill="1" applyBorder="1" applyAlignment="1">
      <alignment horizontal="right" vertical="center"/>
    </xf>
    <xf numFmtId="178" fontId="40" fillId="0" borderId="1" xfId="3" applyNumberFormat="1" applyFont="1" applyFill="1" applyBorder="1" applyAlignment="1">
      <alignment horizontal="center" vertical="center" shrinkToFit="1"/>
    </xf>
    <xf numFmtId="178" fontId="40" fillId="0" borderId="8" xfId="3" applyNumberFormat="1" applyFont="1" applyFill="1" applyBorder="1" applyAlignment="1">
      <alignment horizontal="center" vertical="center" shrinkToFit="1"/>
    </xf>
    <xf numFmtId="176" fontId="40" fillId="5" borderId="1" xfId="0" applyNumberFormat="1" applyFont="1" applyFill="1" applyBorder="1" applyAlignment="1">
      <alignment horizontal="center" vertical="center" wrapText="1"/>
    </xf>
    <xf numFmtId="176" fontId="40" fillId="5" borderId="8" xfId="0" applyNumberFormat="1" applyFont="1" applyFill="1" applyBorder="1" applyAlignment="1">
      <alignment horizontal="center" vertical="center" wrapText="1"/>
    </xf>
    <xf numFmtId="176" fontId="6" fillId="0" borderId="5" xfId="3" applyNumberFormat="1" applyFont="1" applyFill="1" applyBorder="1" applyAlignment="1">
      <alignment horizontal="center" vertical="center"/>
    </xf>
    <xf numFmtId="176" fontId="6" fillId="0" borderId="6" xfId="3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top" wrapText="1"/>
    </xf>
    <xf numFmtId="176" fontId="5" fillId="0" borderId="0" xfId="0" applyNumberFormat="1" applyFont="1" applyAlignment="1">
      <alignment horizontal="center" vertical="top"/>
    </xf>
    <xf numFmtId="178" fontId="6" fillId="5" borderId="1" xfId="0" applyNumberFormat="1" applyFont="1" applyFill="1" applyBorder="1" applyAlignment="1">
      <alignment vertical="center"/>
    </xf>
    <xf numFmtId="176" fontId="6" fillId="8" borderId="7" xfId="0" applyNumberFormat="1" applyFont="1" applyFill="1" applyBorder="1" applyAlignment="1">
      <alignment horizontal="center" vertical="center"/>
    </xf>
    <xf numFmtId="176" fontId="6" fillId="8" borderId="1" xfId="0" applyNumberFormat="1" applyFont="1" applyFill="1" applyBorder="1" applyAlignment="1">
      <alignment horizontal="center" vertical="center"/>
    </xf>
    <xf numFmtId="176" fontId="6" fillId="3" borderId="7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/>
    </xf>
    <xf numFmtId="178" fontId="40" fillId="0" borderId="2" xfId="3" applyNumberFormat="1" applyFont="1" applyFill="1" applyBorder="1" applyAlignment="1">
      <alignment horizontal="center" vertical="center" shrinkToFit="1"/>
    </xf>
    <xf numFmtId="178" fontId="40" fillId="0" borderId="9" xfId="3" applyNumberFormat="1" applyFont="1" applyFill="1" applyBorder="1" applyAlignment="1">
      <alignment horizontal="center" vertical="center" shrinkToFit="1"/>
    </xf>
    <xf numFmtId="177" fontId="20" fillId="0" borderId="7" xfId="0" applyNumberFormat="1" applyFont="1" applyBorder="1" applyAlignment="1">
      <alignment horizontal="left" vertical="center" indent="1"/>
    </xf>
    <xf numFmtId="177" fontId="20" fillId="0" borderId="1" xfId="0" applyNumberFormat="1" applyFont="1" applyBorder="1" applyAlignment="1">
      <alignment horizontal="left" vertical="center" indent="1"/>
    </xf>
    <xf numFmtId="177" fontId="6" fillId="3" borderId="7" xfId="0" applyNumberFormat="1" applyFont="1" applyFill="1" applyBorder="1" applyAlignment="1">
      <alignment horizontal="left" vertical="center" wrapText="1"/>
    </xf>
    <xf numFmtId="177" fontId="6" fillId="3" borderId="1" xfId="0" applyNumberFormat="1" applyFont="1" applyFill="1" applyBorder="1" applyAlignment="1">
      <alignment horizontal="left" vertical="center" wrapText="1"/>
    </xf>
    <xf numFmtId="177" fontId="6" fillId="3" borderId="7" xfId="0" applyNumberFormat="1" applyFont="1" applyFill="1" applyBorder="1" applyAlignment="1">
      <alignment horizontal="left" vertical="center"/>
    </xf>
    <xf numFmtId="177" fontId="6" fillId="3" borderId="1" xfId="0" applyNumberFormat="1" applyFont="1" applyFill="1" applyBorder="1" applyAlignment="1">
      <alignment horizontal="left" vertical="center"/>
    </xf>
    <xf numFmtId="177" fontId="20" fillId="0" borderId="7" xfId="0" applyNumberFormat="1" applyFont="1" applyBorder="1" applyAlignment="1">
      <alignment horizontal="left" vertical="center" wrapText="1" indent="1"/>
    </xf>
    <xf numFmtId="177" fontId="20" fillId="0" borderId="1" xfId="0" applyNumberFormat="1" applyFont="1" applyBorder="1" applyAlignment="1">
      <alignment horizontal="left" vertical="center" wrapText="1" indent="1"/>
    </xf>
    <xf numFmtId="176" fontId="6" fillId="3" borderId="7" xfId="0" applyNumberFormat="1" applyFont="1" applyFill="1" applyBorder="1" applyAlignment="1">
      <alignment horizontal="left" vertical="center"/>
    </xf>
    <xf numFmtId="176" fontId="6" fillId="3" borderId="1" xfId="0" applyNumberFormat="1" applyFont="1" applyFill="1" applyBorder="1" applyAlignment="1">
      <alignment horizontal="left" vertical="center"/>
    </xf>
    <xf numFmtId="178" fontId="6" fillId="3" borderId="1" xfId="1" applyNumberFormat="1" applyFont="1" applyFill="1" applyBorder="1" applyAlignment="1">
      <alignment horizontal="right" vertical="center" shrinkToFit="1"/>
    </xf>
    <xf numFmtId="178" fontId="20" fillId="0" borderId="2" xfId="1" applyNumberFormat="1" applyFont="1" applyBorder="1" applyAlignment="1">
      <alignment horizontal="right" vertical="center" shrinkToFit="1"/>
    </xf>
    <xf numFmtId="176" fontId="20" fillId="0" borderId="7" xfId="0" applyNumberFormat="1" applyFont="1" applyBorder="1" applyAlignment="1">
      <alignment horizontal="left" vertical="center"/>
    </xf>
    <xf numFmtId="176" fontId="20" fillId="0" borderId="1" xfId="0" applyNumberFormat="1" applyFont="1" applyBorder="1" applyAlignment="1">
      <alignment horizontal="left" vertical="center"/>
    </xf>
    <xf numFmtId="178" fontId="6" fillId="3" borderId="1" xfId="1" applyNumberFormat="1" applyFont="1" applyFill="1" applyBorder="1" applyAlignment="1">
      <alignment horizontal="right" vertical="center"/>
    </xf>
    <xf numFmtId="178" fontId="6" fillId="5" borderId="1" xfId="1" applyNumberFormat="1" applyFont="1" applyFill="1" applyBorder="1" applyAlignment="1">
      <alignment horizontal="right" vertical="center"/>
    </xf>
    <xf numFmtId="178" fontId="20" fillId="0" borderId="1" xfId="1" applyNumberFormat="1" applyFont="1" applyBorder="1" applyAlignment="1">
      <alignment horizontal="right" vertical="center"/>
    </xf>
    <xf numFmtId="176" fontId="6" fillId="8" borderId="7" xfId="0" applyNumberFormat="1" applyFont="1" applyFill="1" applyBorder="1" applyAlignment="1">
      <alignment horizontal="left" vertical="center"/>
    </xf>
    <xf numFmtId="176" fontId="6" fillId="8" borderId="1" xfId="0" applyNumberFormat="1" applyFont="1" applyFill="1" applyBorder="1" applyAlignment="1">
      <alignment horizontal="left" vertical="center"/>
    </xf>
    <xf numFmtId="176" fontId="6" fillId="5" borderId="7" xfId="0" applyNumberFormat="1" applyFont="1" applyFill="1" applyBorder="1" applyAlignment="1">
      <alignment horizontal="center" vertical="center"/>
    </xf>
    <xf numFmtId="178" fontId="6" fillId="5" borderId="1" xfId="1" applyNumberFormat="1" applyFont="1" applyFill="1" applyBorder="1" applyAlignment="1">
      <alignment horizontal="right" vertical="center" shrinkToFit="1"/>
    </xf>
    <xf numFmtId="178" fontId="6" fillId="8" borderId="1" xfId="1" applyNumberFormat="1" applyFont="1" applyFill="1" applyBorder="1" applyAlignment="1">
      <alignment horizontal="right" vertical="center" shrinkToFit="1"/>
    </xf>
    <xf numFmtId="178" fontId="19" fillId="7" borderId="1" xfId="1" applyNumberFormat="1" applyFont="1" applyFill="1" applyBorder="1" applyAlignment="1">
      <alignment horizontal="right" vertical="center"/>
    </xf>
    <xf numFmtId="178" fontId="22" fillId="5" borderId="1" xfId="1" applyNumberFormat="1" applyFont="1" applyFill="1" applyBorder="1" applyAlignment="1">
      <alignment horizontal="right" vertical="center"/>
    </xf>
    <xf numFmtId="178" fontId="22" fillId="8" borderId="1" xfId="1" applyNumberFormat="1" applyFont="1" applyFill="1" applyBorder="1" applyAlignment="1">
      <alignment horizontal="right" vertical="center"/>
    </xf>
    <xf numFmtId="178" fontId="7" fillId="3" borderId="2" xfId="1" applyNumberFormat="1" applyFont="1" applyFill="1" applyBorder="1" applyAlignment="1">
      <alignment horizontal="right" vertical="center"/>
    </xf>
    <xf numFmtId="177" fontId="6" fillId="3" borderId="4" xfId="0" applyNumberFormat="1" applyFont="1" applyFill="1" applyBorder="1" applyAlignment="1">
      <alignment horizontal="left" vertical="center" shrinkToFit="1"/>
    </xf>
    <xf numFmtId="177" fontId="6" fillId="3" borderId="2" xfId="0" applyNumberFormat="1" applyFont="1" applyFill="1" applyBorder="1" applyAlignment="1">
      <alignment horizontal="left" vertical="center" shrinkToFit="1"/>
    </xf>
    <xf numFmtId="178" fontId="6" fillId="3" borderId="2" xfId="1" applyNumberFormat="1" applyFont="1" applyFill="1" applyBorder="1" applyAlignment="1">
      <alignment horizontal="right" vertical="center" shrinkToFit="1"/>
    </xf>
    <xf numFmtId="178" fontId="22" fillId="3" borderId="2" xfId="1" applyNumberFormat="1" applyFont="1" applyFill="1" applyBorder="1" applyAlignment="1">
      <alignment horizontal="right" vertical="center"/>
    </xf>
    <xf numFmtId="178" fontId="22" fillId="7" borderId="1" xfId="1" applyNumberFormat="1" applyFont="1" applyFill="1" applyBorder="1" applyAlignment="1">
      <alignment horizontal="right" vertical="center"/>
    </xf>
    <xf numFmtId="178" fontId="7" fillId="3" borderId="1" xfId="0" applyNumberFormat="1" applyFont="1" applyFill="1" applyBorder="1" applyAlignment="1">
      <alignment horizontal="right" vertical="center"/>
    </xf>
    <xf numFmtId="178" fontId="6" fillId="3" borderId="2" xfId="1" applyNumberFormat="1" applyFont="1" applyFill="1" applyBorder="1" applyAlignment="1">
      <alignment horizontal="right" vertical="center"/>
    </xf>
    <xf numFmtId="178" fontId="6" fillId="7" borderId="1" xfId="0" applyNumberFormat="1" applyFont="1" applyFill="1" applyBorder="1" applyAlignment="1">
      <alignment horizontal="right" vertical="center"/>
    </xf>
    <xf numFmtId="178" fontId="6" fillId="8" borderId="1" xfId="0" applyNumberFormat="1" applyFont="1" applyFill="1" applyBorder="1" applyAlignment="1">
      <alignment horizontal="right" vertical="center"/>
    </xf>
    <xf numFmtId="178" fontId="28" fillId="0" borderId="1" xfId="0" applyNumberFormat="1" applyFont="1" applyBorder="1" applyAlignment="1">
      <alignment horizontal="right" vertical="center"/>
    </xf>
    <xf numFmtId="178" fontId="22" fillId="3" borderId="1" xfId="0" applyNumberFormat="1" applyFont="1" applyFill="1" applyBorder="1" applyAlignment="1">
      <alignment horizontal="right" vertical="center"/>
    </xf>
    <xf numFmtId="176" fontId="20" fillId="0" borderId="4" xfId="0" applyNumberFormat="1" applyFont="1" applyBorder="1" applyAlignment="1">
      <alignment horizontal="left" vertical="center"/>
    </xf>
    <xf numFmtId="176" fontId="20" fillId="0" borderId="2" xfId="0" applyNumberFormat="1" applyFont="1" applyBorder="1" applyAlignment="1">
      <alignment horizontal="left" vertical="center"/>
    </xf>
    <xf numFmtId="177" fontId="20" fillId="0" borderId="7" xfId="0" applyNumberFormat="1" applyFont="1" applyBorder="1" applyAlignment="1">
      <alignment horizontal="left" vertical="center" wrapText="1"/>
    </xf>
    <xf numFmtId="177" fontId="20" fillId="0" borderId="1" xfId="0" applyNumberFormat="1" applyFont="1" applyBorder="1" applyAlignment="1">
      <alignment horizontal="left" vertical="center" wrapText="1"/>
    </xf>
    <xf numFmtId="176" fontId="46" fillId="2" borderId="1" xfId="0" applyNumberFormat="1" applyFont="1" applyFill="1" applyBorder="1" applyAlignment="1">
      <alignment horizontal="left" vertical="center" wrapText="1"/>
    </xf>
    <xf numFmtId="176" fontId="33" fillId="3" borderId="28" xfId="0" applyNumberFormat="1" applyFont="1" applyFill="1" applyBorder="1" applyAlignment="1">
      <alignment horizontal="left" vertical="center" shrinkToFit="1"/>
    </xf>
    <xf numFmtId="176" fontId="33" fillId="3" borderId="29" xfId="0" applyNumberFormat="1" applyFont="1" applyFill="1" applyBorder="1" applyAlignment="1">
      <alignment horizontal="left" vertical="center" shrinkToFit="1"/>
    </xf>
    <xf numFmtId="176" fontId="6" fillId="0" borderId="6" xfId="0" applyNumberFormat="1" applyFont="1" applyBorder="1" applyAlignment="1">
      <alignment horizontal="center" vertical="center"/>
    </xf>
    <xf numFmtId="178" fontId="22" fillId="7" borderId="1" xfId="0" applyNumberFormat="1" applyFont="1" applyFill="1" applyBorder="1" applyAlignment="1">
      <alignment horizontal="right" vertical="center"/>
    </xf>
    <xf numFmtId="178" fontId="20" fillId="0" borderId="2" xfId="0" applyNumberFormat="1" applyFont="1" applyFill="1" applyBorder="1" applyAlignment="1">
      <alignment vertical="center"/>
    </xf>
    <xf numFmtId="178" fontId="22" fillId="3" borderId="1" xfId="1" applyNumberFormat="1" applyFont="1" applyFill="1" applyBorder="1" applyAlignment="1">
      <alignment horizontal="right" vertical="center"/>
    </xf>
    <xf numFmtId="178" fontId="6" fillId="3" borderId="1" xfId="0" applyNumberFormat="1" applyFont="1" applyFill="1" applyBorder="1" applyAlignment="1">
      <alignment horizontal="right" vertical="center"/>
    </xf>
    <xf numFmtId="177" fontId="6" fillId="7" borderId="7" xfId="0" applyNumberFormat="1" applyFont="1" applyFill="1" applyBorder="1" applyAlignment="1">
      <alignment horizontal="left" vertical="center"/>
    </xf>
    <xf numFmtId="177" fontId="6" fillId="7" borderId="1" xfId="0" applyNumberFormat="1" applyFont="1" applyFill="1" applyBorder="1" applyAlignment="1">
      <alignment horizontal="left" vertical="center"/>
    </xf>
    <xf numFmtId="178" fontId="21" fillId="0" borderId="2" xfId="0" applyNumberFormat="1" applyFont="1" applyFill="1" applyBorder="1" applyAlignment="1">
      <alignment horizontal="right" vertical="center"/>
    </xf>
    <xf numFmtId="178" fontId="19" fillId="5" borderId="1" xfId="1" applyNumberFormat="1" applyFont="1" applyFill="1" applyBorder="1" applyAlignment="1">
      <alignment horizontal="right" vertical="center"/>
    </xf>
    <xf numFmtId="178" fontId="28" fillId="0" borderId="2" xfId="0" quotePrefix="1" applyNumberFormat="1" applyFont="1" applyFill="1" applyBorder="1" applyAlignment="1">
      <alignment horizontal="right" vertical="center"/>
    </xf>
    <xf numFmtId="176" fontId="37" fillId="2" borderId="7" xfId="0" applyNumberFormat="1" applyFont="1" applyFill="1" applyBorder="1" applyAlignment="1">
      <alignment horizontal="center" vertical="center" shrinkToFit="1"/>
    </xf>
    <xf numFmtId="176" fontId="37" fillId="2" borderId="1" xfId="0" applyNumberFormat="1" applyFont="1" applyFill="1" applyBorder="1" applyAlignment="1">
      <alignment horizontal="center" vertical="center" shrinkToFit="1"/>
    </xf>
    <xf numFmtId="177" fontId="37" fillId="3" borderId="27" xfId="0" applyNumberFormat="1" applyFont="1" applyFill="1" applyBorder="1" applyAlignment="1">
      <alignment horizontal="center" vertical="center" shrinkToFit="1"/>
    </xf>
    <xf numFmtId="177" fontId="37" fillId="3" borderId="28" xfId="0" applyNumberFormat="1" applyFont="1" applyFill="1" applyBorder="1" applyAlignment="1">
      <alignment horizontal="center" vertical="center" shrinkToFit="1"/>
    </xf>
    <xf numFmtId="176" fontId="32" fillId="2" borderId="1" xfId="0" applyNumberFormat="1" applyFont="1" applyFill="1" applyBorder="1" applyAlignment="1">
      <alignment horizontal="left" vertical="center"/>
    </xf>
    <xf numFmtId="176" fontId="32" fillId="2" borderId="8" xfId="0" applyNumberFormat="1" applyFont="1" applyFill="1" applyBorder="1" applyAlignment="1">
      <alignment horizontal="left" vertical="center"/>
    </xf>
    <xf numFmtId="177" fontId="20" fillId="0" borderId="4" xfId="0" applyNumberFormat="1" applyFont="1" applyBorder="1" applyAlignment="1">
      <alignment horizontal="left" vertical="center"/>
    </xf>
    <xf numFmtId="177" fontId="20" fillId="0" borderId="2" xfId="0" applyNumberFormat="1" applyFont="1" applyBorder="1" applyAlignment="1">
      <alignment horizontal="left" vertical="center"/>
    </xf>
    <xf numFmtId="176" fontId="34" fillId="3" borderId="1" xfId="0" applyNumberFormat="1" applyFont="1" applyFill="1" applyBorder="1" applyAlignment="1">
      <alignment horizontal="left" vertical="center" shrinkToFit="1"/>
    </xf>
    <xf numFmtId="176" fontId="34" fillId="3" borderId="8" xfId="0" applyNumberFormat="1" applyFont="1" applyFill="1" applyBorder="1" applyAlignment="1">
      <alignment horizontal="left" vertical="center" shrinkToFit="1"/>
    </xf>
    <xf numFmtId="176" fontId="33" fillId="0" borderId="2" xfId="0" applyNumberFormat="1" applyFont="1" applyBorder="1" applyAlignment="1">
      <alignment horizontal="left" vertical="center" shrinkToFit="1"/>
    </xf>
    <xf numFmtId="176" fontId="33" fillId="0" borderId="9" xfId="0" applyNumberFormat="1" applyFont="1" applyBorder="1" applyAlignment="1">
      <alignment horizontal="left" vertical="center" shrinkToFit="1"/>
    </xf>
    <xf numFmtId="178" fontId="39" fillId="0" borderId="2" xfId="0" applyNumberFormat="1" applyFont="1" applyBorder="1" applyAlignment="1">
      <alignment horizontal="right" vertical="center" shrinkToFit="1"/>
    </xf>
    <xf numFmtId="178" fontId="20" fillId="0" borderId="1" xfId="0" applyNumberFormat="1" applyFont="1" applyFill="1" applyBorder="1" applyAlignment="1">
      <alignment vertical="center"/>
    </xf>
    <xf numFmtId="177" fontId="20" fillId="0" borderId="1" xfId="0" applyNumberFormat="1" applyFont="1" applyBorder="1" applyAlignment="1">
      <alignment horizontal="distributed" vertical="center" wrapText="1" indent="1"/>
    </xf>
    <xf numFmtId="177" fontId="6" fillId="7" borderId="1" xfId="0" applyNumberFormat="1" applyFont="1" applyFill="1" applyBorder="1" applyAlignment="1">
      <alignment horizontal="center" vertical="center" wrapText="1"/>
    </xf>
    <xf numFmtId="177" fontId="20" fillId="0" borderId="1" xfId="0" applyNumberFormat="1" applyFont="1" applyFill="1" applyBorder="1" applyAlignment="1">
      <alignment horizontal="distributed" vertical="center" indent="1"/>
    </xf>
    <xf numFmtId="177" fontId="6" fillId="8" borderId="7" xfId="0" applyNumberFormat="1" applyFont="1" applyFill="1" applyBorder="1" applyAlignment="1">
      <alignment horizontal="center" vertical="center" wrapText="1"/>
    </xf>
    <xf numFmtId="177" fontId="6" fillId="8" borderId="4" xfId="0" applyNumberFormat="1" applyFont="1" applyFill="1" applyBorder="1" applyAlignment="1">
      <alignment horizontal="center" vertical="center" wrapText="1"/>
    </xf>
    <xf numFmtId="178" fontId="6" fillId="8" borderId="1" xfId="0" applyNumberFormat="1" applyFont="1" applyFill="1" applyBorder="1" applyAlignment="1">
      <alignment vertical="center"/>
    </xf>
    <xf numFmtId="178" fontId="6" fillId="3" borderId="1" xfId="0" applyNumberFormat="1" applyFont="1" applyFill="1" applyBorder="1" applyAlignment="1">
      <alignment vertical="center"/>
    </xf>
    <xf numFmtId="178" fontId="8" fillId="7" borderId="1" xfId="0" applyNumberFormat="1" applyFont="1" applyFill="1" applyBorder="1" applyAlignment="1">
      <alignment horizontal="right" vertical="center"/>
    </xf>
    <xf numFmtId="178" fontId="7" fillId="5" borderId="1" xfId="0" applyNumberFormat="1" applyFont="1" applyFill="1" applyBorder="1" applyAlignment="1">
      <alignment horizontal="right" vertical="center"/>
    </xf>
    <xf numFmtId="178" fontId="6" fillId="7" borderId="1" xfId="0" applyNumberFormat="1" applyFont="1" applyFill="1" applyBorder="1" applyAlignment="1">
      <alignment vertical="center"/>
    </xf>
    <xf numFmtId="178" fontId="8" fillId="8" borderId="1" xfId="0" applyNumberFormat="1" applyFont="1" applyFill="1" applyBorder="1" applyAlignment="1">
      <alignment horizontal="right" vertical="center"/>
    </xf>
    <xf numFmtId="178" fontId="8" fillId="3" borderId="1" xfId="0" applyNumberFormat="1" applyFont="1" applyFill="1" applyBorder="1" applyAlignment="1">
      <alignment horizontal="right" vertical="center"/>
    </xf>
    <xf numFmtId="178" fontId="8" fillId="5" borderId="1" xfId="0" applyNumberFormat="1" applyFont="1" applyFill="1" applyBorder="1" applyAlignment="1">
      <alignment horizontal="right" vertical="center"/>
    </xf>
    <xf numFmtId="178" fontId="7" fillId="7" borderId="1" xfId="0" applyNumberFormat="1" applyFont="1" applyFill="1" applyBorder="1" applyAlignment="1">
      <alignment horizontal="right" vertical="center"/>
    </xf>
    <xf numFmtId="178" fontId="7" fillId="8" borderId="1" xfId="0" applyNumberFormat="1" applyFont="1" applyFill="1" applyBorder="1" applyAlignment="1">
      <alignment horizontal="right" vertical="center"/>
    </xf>
    <xf numFmtId="178" fontId="29" fillId="0" borderId="2" xfId="0" applyNumberFormat="1" applyFont="1" applyFill="1" applyBorder="1" applyAlignment="1">
      <alignment horizontal="right" vertical="center"/>
    </xf>
    <xf numFmtId="178" fontId="28" fillId="0" borderId="1" xfId="0" quotePrefix="1" applyNumberFormat="1" applyFont="1" applyFill="1" applyBorder="1" applyAlignment="1">
      <alignment horizontal="right" vertical="center"/>
    </xf>
    <xf numFmtId="178" fontId="22" fillId="7" borderId="1" xfId="0" quotePrefix="1" applyNumberFormat="1" applyFont="1" applyFill="1" applyBorder="1" applyAlignment="1">
      <alignment horizontal="right" vertical="center"/>
    </xf>
    <xf numFmtId="178" fontId="22" fillId="8" borderId="1" xfId="0" applyNumberFormat="1" applyFont="1" applyFill="1" applyBorder="1" applyAlignment="1">
      <alignment horizontal="right" vertical="center"/>
    </xf>
    <xf numFmtId="177" fontId="37" fillId="3" borderId="15" xfId="0" applyNumberFormat="1" applyFont="1" applyFill="1" applyBorder="1" applyAlignment="1">
      <alignment horizontal="center" vertical="center" shrinkToFit="1"/>
    </xf>
    <xf numFmtId="177" fontId="37" fillId="3" borderId="10" xfId="0" applyNumberFormat="1" applyFont="1" applyFill="1" applyBorder="1" applyAlignment="1">
      <alignment horizontal="center" vertical="center" shrinkToFit="1"/>
    </xf>
    <xf numFmtId="177" fontId="36" fillId="0" borderId="13" xfId="0" applyNumberFormat="1" applyFont="1" applyBorder="1" applyAlignment="1">
      <alignment horizontal="left" vertical="center" wrapText="1" shrinkToFit="1"/>
    </xf>
    <xf numFmtId="178" fontId="40" fillId="0" borderId="10" xfId="0" applyNumberFormat="1" applyFont="1" applyFill="1" applyBorder="1" applyAlignment="1">
      <alignment horizontal="right" vertical="center" shrinkToFit="1"/>
    </xf>
    <xf numFmtId="178" fontId="39" fillId="0" borderId="13" xfId="0" applyNumberFormat="1" applyFont="1" applyBorder="1" applyAlignment="1">
      <alignment horizontal="right" vertical="center" shrinkToFit="1"/>
    </xf>
    <xf numFmtId="178" fontId="39" fillId="3" borderId="10" xfId="0" applyNumberFormat="1" applyFont="1" applyFill="1" applyBorder="1" applyAlignment="1">
      <alignment horizontal="right" vertical="center" shrinkToFit="1"/>
    </xf>
    <xf numFmtId="178" fontId="40" fillId="10" borderId="10" xfId="0" applyNumberFormat="1" applyFont="1" applyFill="1" applyBorder="1" applyAlignment="1">
      <alignment horizontal="right" vertical="center" shrinkToFit="1"/>
    </xf>
    <xf numFmtId="177" fontId="6" fillId="0" borderId="2" xfId="3" applyNumberFormat="1" applyFont="1" applyBorder="1" applyAlignment="1">
      <alignment horizontal="center" vertical="center" wrapText="1"/>
    </xf>
    <xf numFmtId="177" fontId="6" fillId="0" borderId="1" xfId="3" applyNumberFormat="1" applyFont="1" applyBorder="1" applyAlignment="1">
      <alignment horizontal="center" vertical="center" wrapText="1"/>
    </xf>
    <xf numFmtId="177" fontId="33" fillId="0" borderId="2" xfId="0" applyNumberFormat="1" applyFont="1" applyBorder="1" applyAlignment="1">
      <alignment horizontal="left" vertical="center" wrapText="1"/>
    </xf>
    <xf numFmtId="176" fontId="33" fillId="3" borderId="10" xfId="0" applyNumberFormat="1" applyFont="1" applyFill="1" applyBorder="1" applyAlignment="1">
      <alignment horizontal="left" vertical="center" shrinkToFit="1"/>
    </xf>
    <xf numFmtId="176" fontId="33" fillId="3" borderId="11" xfId="0" applyNumberFormat="1" applyFont="1" applyFill="1" applyBorder="1" applyAlignment="1">
      <alignment horizontal="left" vertical="center" shrinkToFit="1"/>
    </xf>
    <xf numFmtId="177" fontId="6" fillId="0" borderId="1" xfId="3" applyNumberFormat="1" applyFont="1" applyBorder="1" applyAlignment="1">
      <alignment horizontal="center" vertical="center"/>
    </xf>
    <xf numFmtId="177" fontId="20" fillId="0" borderId="1" xfId="3" applyNumberFormat="1" applyFont="1" applyBorder="1" applyAlignment="1">
      <alignment horizontal="center" vertical="center"/>
    </xf>
    <xf numFmtId="176" fontId="6" fillId="5" borderId="1" xfId="3" applyNumberFormat="1" applyFont="1" applyFill="1" applyBorder="1" applyAlignment="1">
      <alignment horizontal="center" vertical="center"/>
    </xf>
    <xf numFmtId="176" fontId="40" fillId="5" borderId="7" xfId="3" applyNumberFormat="1" applyFont="1" applyFill="1" applyBorder="1" applyAlignment="1">
      <alignment horizontal="center" vertical="center" shrinkToFit="1"/>
    </xf>
    <xf numFmtId="176" fontId="40" fillId="5" borderId="1" xfId="3" applyNumberFormat="1" applyFont="1" applyFill="1" applyBorder="1" applyAlignment="1">
      <alignment horizontal="center" vertical="center" shrinkToFit="1"/>
    </xf>
    <xf numFmtId="176" fontId="6" fillId="0" borderId="3" xfId="3" applyNumberFormat="1" applyFont="1" applyBorder="1" applyAlignment="1">
      <alignment horizontal="center" vertical="center" shrinkToFit="1"/>
    </xf>
    <xf numFmtId="176" fontId="6" fillId="0" borderId="5" xfId="3" applyNumberFormat="1" applyFont="1" applyBorder="1" applyAlignment="1">
      <alignment horizontal="center" vertical="center" shrinkToFit="1"/>
    </xf>
    <xf numFmtId="178" fontId="40" fillId="3" borderId="10" xfId="0" applyNumberFormat="1" applyFont="1" applyFill="1" applyBorder="1" applyAlignment="1">
      <alignment horizontal="right" vertical="center" shrinkToFit="1"/>
    </xf>
    <xf numFmtId="177" fontId="20" fillId="3" borderId="10" xfId="0" applyNumberFormat="1" applyFont="1" applyFill="1" applyBorder="1" applyAlignment="1">
      <alignment horizontal="left" vertical="center" wrapText="1" shrinkToFit="1"/>
    </xf>
    <xf numFmtId="177" fontId="36" fillId="3" borderId="38" xfId="0" applyNumberFormat="1" applyFont="1" applyFill="1" applyBorder="1" applyAlignment="1">
      <alignment horizontal="left" vertical="center" wrapText="1" shrinkToFit="1"/>
    </xf>
    <xf numFmtId="178" fontId="40" fillId="3" borderId="38" xfId="0" applyNumberFormat="1" applyFont="1" applyFill="1" applyBorder="1" applyAlignment="1">
      <alignment horizontal="right" vertical="center" shrinkToFit="1"/>
    </xf>
    <xf numFmtId="177" fontId="36" fillId="0" borderId="18" xfId="0" applyNumberFormat="1" applyFont="1" applyBorder="1" applyAlignment="1">
      <alignment horizontal="left" vertical="center" wrapText="1" shrinkToFit="1"/>
    </xf>
    <xf numFmtId="177" fontId="36" fillId="0" borderId="19" xfId="0" applyNumberFormat="1" applyFont="1" applyBorder="1" applyAlignment="1">
      <alignment horizontal="left" vertical="center" wrapText="1" shrinkToFit="1"/>
    </xf>
    <xf numFmtId="177" fontId="36" fillId="0" borderId="36" xfId="0" applyNumberFormat="1" applyFont="1" applyBorder="1" applyAlignment="1">
      <alignment horizontal="left" vertical="center" wrapText="1" shrinkToFit="1"/>
    </xf>
    <xf numFmtId="177" fontId="36" fillId="0" borderId="35" xfId="0" applyNumberFormat="1" applyFont="1" applyBorder="1" applyAlignment="1">
      <alignment horizontal="left" vertical="center" wrapText="1" shrinkToFit="1"/>
    </xf>
    <xf numFmtId="177" fontId="37" fillId="3" borderId="37" xfId="0" applyNumberFormat="1" applyFont="1" applyFill="1" applyBorder="1" applyAlignment="1">
      <alignment horizontal="center" vertical="center" shrinkToFit="1"/>
    </xf>
    <xf numFmtId="177" fontId="37" fillId="3" borderId="38" xfId="0" applyNumberFormat="1" applyFont="1" applyFill="1" applyBorder="1" applyAlignment="1">
      <alignment horizontal="center" vertical="center" shrinkToFit="1"/>
    </xf>
    <xf numFmtId="177" fontId="36" fillId="3" borderId="39" xfId="0" applyNumberFormat="1" applyFont="1" applyFill="1" applyBorder="1" applyAlignment="1">
      <alignment horizontal="left" vertical="center" wrapText="1" shrinkToFit="1"/>
    </xf>
    <xf numFmtId="177" fontId="36" fillId="3" borderId="40" xfId="0" applyNumberFormat="1" applyFont="1" applyFill="1" applyBorder="1" applyAlignment="1">
      <alignment horizontal="left" vertical="center" wrapText="1" shrinkToFit="1"/>
    </xf>
    <xf numFmtId="178" fontId="38" fillId="3" borderId="38" xfId="0" applyNumberFormat="1" applyFont="1" applyFill="1" applyBorder="1" applyAlignment="1">
      <alignment horizontal="right" vertical="center" shrinkToFit="1"/>
    </xf>
    <xf numFmtId="178" fontId="40" fillId="4" borderId="1" xfId="0" applyNumberFormat="1" applyFont="1" applyFill="1" applyBorder="1" applyAlignment="1">
      <alignment horizontal="right" vertical="center" shrinkToFit="1"/>
    </xf>
    <xf numFmtId="178" fontId="38" fillId="4" borderId="1" xfId="0" applyNumberFormat="1" applyFont="1" applyFill="1" applyBorder="1" applyAlignment="1">
      <alignment horizontal="right" vertical="center" shrinkToFit="1"/>
    </xf>
    <xf numFmtId="178" fontId="39" fillId="4" borderId="1" xfId="0" applyNumberFormat="1" applyFont="1" applyFill="1" applyBorder="1" applyAlignment="1">
      <alignment horizontal="right" vertical="center" shrinkToFit="1"/>
    </xf>
    <xf numFmtId="177" fontId="37" fillId="3" borderId="7" xfId="0" applyNumberFormat="1" applyFont="1" applyFill="1" applyBorder="1" applyAlignment="1">
      <alignment horizontal="left" vertical="center" shrinkToFit="1"/>
    </xf>
    <xf numFmtId="177" fontId="37" fillId="3" borderId="1" xfId="0" applyNumberFormat="1" applyFont="1" applyFill="1" applyBorder="1" applyAlignment="1">
      <alignment horizontal="left" vertical="center" shrinkToFit="1"/>
    </xf>
    <xf numFmtId="177" fontId="40" fillId="3" borderId="1" xfId="0" applyNumberFormat="1" applyFont="1" applyFill="1" applyBorder="1" applyAlignment="1">
      <alignment horizontal="left" vertical="center" wrapText="1" shrinkToFit="1"/>
    </xf>
    <xf numFmtId="178" fontId="40" fillId="11" borderId="18" xfId="0" applyNumberFormat="1" applyFont="1" applyFill="1" applyBorder="1" applyAlignment="1">
      <alignment horizontal="right" vertical="center" shrinkToFit="1"/>
    </xf>
    <xf numFmtId="178" fontId="40" fillId="11" borderId="25" xfId="0" applyNumberFormat="1" applyFont="1" applyFill="1" applyBorder="1" applyAlignment="1">
      <alignment horizontal="right" vertical="center" shrinkToFit="1"/>
    </xf>
    <xf numFmtId="178" fontId="40" fillId="11" borderId="19" xfId="0" applyNumberFormat="1" applyFont="1" applyFill="1" applyBorder="1" applyAlignment="1">
      <alignment horizontal="right" vertical="center" shrinkToFit="1"/>
    </xf>
    <xf numFmtId="177" fontId="40" fillId="0" borderId="1" xfId="0" applyNumberFormat="1" applyFont="1" applyBorder="1" applyAlignment="1">
      <alignment horizontal="left" vertical="center" wrapText="1" shrinkToFit="1"/>
    </xf>
    <xf numFmtId="176" fontId="40" fillId="0" borderId="1" xfId="0" applyNumberFormat="1" applyFont="1" applyBorder="1" applyAlignment="1">
      <alignment horizontal="left" vertical="center" shrinkToFit="1"/>
    </xf>
    <xf numFmtId="176" fontId="40" fillId="0" borderId="8" xfId="0" applyNumberFormat="1" applyFont="1" applyBorder="1" applyAlignment="1">
      <alignment horizontal="left" vertical="center" shrinkToFit="1"/>
    </xf>
    <xf numFmtId="177" fontId="41" fillId="3" borderId="1" xfId="0" applyNumberFormat="1" applyFont="1" applyFill="1" applyBorder="1" applyAlignment="1">
      <alignment horizontal="left" vertical="center" wrapText="1" shrinkToFit="1"/>
    </xf>
    <xf numFmtId="178" fontId="38" fillId="2" borderId="1" xfId="0" applyNumberFormat="1" applyFont="1" applyFill="1" applyBorder="1" applyAlignment="1">
      <alignment horizontal="right" vertical="center" shrinkToFit="1"/>
    </xf>
    <xf numFmtId="176" fontId="40" fillId="2" borderId="1" xfId="0" applyNumberFormat="1" applyFont="1" applyFill="1" applyBorder="1" applyAlignment="1">
      <alignment horizontal="center" vertical="center"/>
    </xf>
    <xf numFmtId="176" fontId="40" fillId="2" borderId="8" xfId="0" applyNumberFormat="1" applyFont="1" applyFill="1" applyBorder="1" applyAlignment="1">
      <alignment horizontal="center" vertical="center"/>
    </xf>
    <xf numFmtId="176" fontId="40" fillId="3" borderId="1" xfId="0" applyNumberFormat="1" applyFont="1" applyFill="1" applyBorder="1" applyAlignment="1">
      <alignment horizontal="left" vertical="center" shrinkToFit="1"/>
    </xf>
    <xf numFmtId="176" fontId="40" fillId="3" borderId="8" xfId="0" applyNumberFormat="1" applyFont="1" applyFill="1" applyBorder="1" applyAlignment="1">
      <alignment horizontal="left" vertical="center" shrinkToFit="1"/>
    </xf>
    <xf numFmtId="176" fontId="41" fillId="3" borderId="1" xfId="0" applyNumberFormat="1" applyFont="1" applyFill="1" applyBorder="1" applyAlignment="1">
      <alignment horizontal="left" vertical="center" shrinkToFit="1"/>
    </xf>
    <xf numFmtId="176" fontId="41" fillId="3" borderId="8" xfId="0" applyNumberFormat="1" applyFont="1" applyFill="1" applyBorder="1" applyAlignment="1">
      <alignment horizontal="left" vertical="center" shrinkToFit="1"/>
    </xf>
    <xf numFmtId="176" fontId="40" fillId="3" borderId="1" xfId="0" applyNumberFormat="1" applyFont="1" applyFill="1" applyBorder="1" applyAlignment="1">
      <alignment horizontal="left" vertical="center" wrapText="1" shrinkToFit="1"/>
    </xf>
    <xf numFmtId="176" fontId="40" fillId="3" borderId="8" xfId="0" applyNumberFormat="1" applyFont="1" applyFill="1" applyBorder="1" applyAlignment="1">
      <alignment horizontal="left" vertical="center" wrapText="1" shrinkToFit="1"/>
    </xf>
    <xf numFmtId="177" fontId="37" fillId="4" borderId="7" xfId="0" applyNumberFormat="1" applyFont="1" applyFill="1" applyBorder="1" applyAlignment="1">
      <alignment horizontal="left" vertical="center" wrapText="1" indent="1" shrinkToFit="1"/>
    </xf>
    <xf numFmtId="177" fontId="37" fillId="4" borderId="1" xfId="0" applyNumberFormat="1" applyFont="1" applyFill="1" applyBorder="1" applyAlignment="1">
      <alignment horizontal="left" vertical="center" wrapText="1" indent="1" shrinkToFit="1"/>
    </xf>
    <xf numFmtId="177" fontId="40" fillId="4" borderId="1" xfId="0" applyNumberFormat="1" applyFont="1" applyFill="1" applyBorder="1" applyAlignment="1">
      <alignment horizontal="left" vertical="center" wrapText="1" shrinkToFit="1"/>
    </xf>
    <xf numFmtId="176" fontId="40" fillId="4" borderId="1" xfId="0" applyNumberFormat="1" applyFont="1" applyFill="1" applyBorder="1" applyAlignment="1">
      <alignment horizontal="left" vertical="center" shrinkToFit="1"/>
    </xf>
    <xf numFmtId="176" fontId="40" fillId="4" borderId="8" xfId="0" applyNumberFormat="1" applyFont="1" applyFill="1" applyBorder="1" applyAlignment="1">
      <alignment horizontal="left" vertical="center" shrinkToFit="1"/>
    </xf>
    <xf numFmtId="177" fontId="37" fillId="4" borderId="1" xfId="0" applyNumberFormat="1" applyFont="1" applyFill="1" applyBorder="1" applyAlignment="1">
      <alignment horizontal="left" vertical="center" indent="1" shrinkToFit="1"/>
    </xf>
    <xf numFmtId="176" fontId="40" fillId="4" borderId="1" xfId="0" applyNumberFormat="1" applyFont="1" applyFill="1" applyBorder="1" applyAlignment="1">
      <alignment horizontal="left" vertical="center" wrapText="1" shrinkToFit="1"/>
    </xf>
    <xf numFmtId="176" fontId="40" fillId="4" borderId="8" xfId="0" applyNumberFormat="1" applyFont="1" applyFill="1" applyBorder="1" applyAlignment="1">
      <alignment horizontal="left" vertical="center" wrapText="1" shrinkToFit="1"/>
    </xf>
    <xf numFmtId="177" fontId="37" fillId="3" borderId="4" xfId="0" applyNumberFormat="1" applyFont="1" applyFill="1" applyBorder="1" applyAlignment="1">
      <alignment horizontal="left" vertical="center" wrapText="1" shrinkToFit="1"/>
    </xf>
    <xf numFmtId="177" fontId="37" fillId="3" borderId="2" xfId="0" applyNumberFormat="1" applyFont="1" applyFill="1" applyBorder="1" applyAlignment="1">
      <alignment horizontal="left" vertical="center" shrinkToFit="1"/>
    </xf>
    <xf numFmtId="177" fontId="41" fillId="3" borderId="2" xfId="0" applyNumberFormat="1" applyFont="1" applyFill="1" applyBorder="1" applyAlignment="1">
      <alignment horizontal="left" vertical="center" wrapText="1" shrinkToFit="1"/>
    </xf>
    <xf numFmtId="178" fontId="40" fillId="3" borderId="2" xfId="0" applyNumberFormat="1" applyFont="1" applyFill="1" applyBorder="1" applyAlignment="1">
      <alignment horizontal="right" vertical="center" shrinkToFit="1"/>
    </xf>
    <xf numFmtId="178" fontId="38" fillId="3" borderId="2" xfId="0" applyNumberFormat="1" applyFont="1" applyFill="1" applyBorder="1" applyAlignment="1">
      <alignment horizontal="right" vertical="center" shrinkToFit="1"/>
    </xf>
    <xf numFmtId="178" fontId="39" fillId="3" borderId="2" xfId="0" applyNumberFormat="1" applyFont="1" applyFill="1" applyBorder="1" applyAlignment="1">
      <alignment horizontal="right" vertical="center" shrinkToFit="1"/>
    </xf>
    <xf numFmtId="178" fontId="40" fillId="10" borderId="2" xfId="0" applyNumberFormat="1" applyFont="1" applyFill="1" applyBorder="1" applyAlignment="1">
      <alignment horizontal="right" vertical="center" shrinkToFit="1"/>
    </xf>
    <xf numFmtId="176" fontId="41" fillId="3" borderId="2" xfId="0" applyNumberFormat="1" applyFont="1" applyFill="1" applyBorder="1" applyAlignment="1">
      <alignment horizontal="left" vertical="center" shrinkToFit="1"/>
    </xf>
    <xf numFmtId="176" fontId="41" fillId="3" borderId="9" xfId="0" applyNumberFormat="1" applyFont="1" applyFill="1" applyBorder="1" applyAlignment="1">
      <alignment horizontal="left" vertical="center" shrinkToFit="1"/>
    </xf>
    <xf numFmtId="177" fontId="37" fillId="0" borderId="27" xfId="0" applyNumberFormat="1" applyFont="1" applyBorder="1" applyAlignment="1">
      <alignment horizontal="left" vertical="center" wrapText="1" indent="1" shrinkToFit="1"/>
    </xf>
    <xf numFmtId="177" fontId="37" fillId="0" borderId="28" xfId="0" applyNumberFormat="1" applyFont="1" applyBorder="1" applyAlignment="1">
      <alignment horizontal="left" vertical="center" indent="1" shrinkToFit="1"/>
    </xf>
    <xf numFmtId="177" fontId="40" fillId="0" borderId="28" xfId="0" applyNumberFormat="1" applyFont="1" applyBorder="1" applyAlignment="1">
      <alignment horizontal="left" vertical="center" wrapText="1" shrinkToFit="1"/>
    </xf>
    <xf numFmtId="176" fontId="40" fillId="0" borderId="28" xfId="0" applyNumberFormat="1" applyFont="1" applyBorder="1" applyAlignment="1">
      <alignment horizontal="left" vertical="center" shrinkToFit="1"/>
    </xf>
    <xf numFmtId="176" fontId="40" fillId="0" borderId="29" xfId="0" applyNumberFormat="1" applyFont="1" applyBorder="1" applyAlignment="1">
      <alignment horizontal="left" vertical="center" shrinkToFit="1"/>
    </xf>
    <xf numFmtId="177" fontId="37" fillId="0" borderId="7" xfId="0" applyNumberFormat="1" applyFont="1" applyBorder="1" applyAlignment="1">
      <alignment horizontal="left" vertical="center" wrapText="1" indent="1" shrinkToFit="1"/>
    </xf>
    <xf numFmtId="177" fontId="37" fillId="0" borderId="1" xfId="0" applyNumberFormat="1" applyFont="1" applyBorder="1" applyAlignment="1">
      <alignment horizontal="left" vertical="center" indent="1" shrinkToFit="1"/>
    </xf>
  </cellXfs>
  <cellStyles count="4">
    <cellStyle name="쉼표 [0]" xfId="1" builtinId="6"/>
    <cellStyle name="표준" xfId="0" builtinId="0"/>
    <cellStyle name="표준 2" xfId="2"/>
    <cellStyle name="표준 2 2" xfId="3"/>
  </cellStyles>
  <dxfs count="0"/>
  <tableStyles count="0" defaultTableStyle="TableStyleMedium9" defaultPivotStyle="PivotStyleLight16"/>
  <colors>
    <mruColors>
      <color rgb="FFFBC497"/>
      <color rgb="FFFFFFCC"/>
      <color rgb="FFC7D99F"/>
      <color rgb="FF66FFFF"/>
      <color rgb="FFCCFFFF"/>
      <color rgb="FFFFFF99"/>
      <color rgb="FFA3FFFF"/>
      <color rgb="FF0000FF"/>
      <color rgb="FF0066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156633</xdr:colOff>
      <xdr:row>16</xdr:row>
      <xdr:rowOff>113241</xdr:rowOff>
    </xdr:from>
    <xdr:to>
      <xdr:col>5</xdr:col>
      <xdr:colOff>681033</xdr:colOff>
      <xdr:row>27</xdr:row>
      <xdr:rowOff>158750</xdr:rowOff>
    </xdr:to>
    <xdr:pic>
      <xdr:nvPicPr>
        <xdr:cNvPr id="3" name="_x165897872" descr="EMB00001e783c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2633" y="3902074"/>
          <a:ext cx="2048400" cy="19187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8"/>
  <sheetViews>
    <sheetView showGridLines="0" zoomScale="90" zoomScaleNormal="90" zoomScaleSheetLayoutView="100" zoomScalePageLayoutView="90" workbookViewId="0">
      <selection activeCell="K24" sqref="K24"/>
    </sheetView>
  </sheetViews>
  <sheetFormatPr defaultRowHeight="13.5"/>
  <sheetData>
    <row r="3" spans="1:9" ht="19.5">
      <c r="I3" s="13" t="s">
        <v>158</v>
      </c>
    </row>
    <row r="4" spans="1:9" ht="19.5">
      <c r="I4" s="13" t="s">
        <v>110</v>
      </c>
    </row>
    <row r="6" spans="1:9" ht="46.5" customHeight="1"/>
    <row r="8" spans="1:9" ht="25.5">
      <c r="A8" s="67" t="s">
        <v>159</v>
      </c>
      <c r="B8" s="67"/>
      <c r="C8" s="67"/>
      <c r="D8" s="67"/>
      <c r="E8" s="67"/>
      <c r="F8" s="67"/>
      <c r="G8" s="67"/>
      <c r="H8" s="67"/>
      <c r="I8" s="67"/>
    </row>
    <row r="9" spans="1:9" ht="35.25">
      <c r="A9" s="66" t="s">
        <v>92</v>
      </c>
      <c r="B9" s="66"/>
      <c r="C9" s="66"/>
      <c r="D9" s="66"/>
      <c r="E9" s="66"/>
      <c r="F9" s="66"/>
      <c r="G9" s="66"/>
      <c r="H9" s="66"/>
      <c r="I9" s="66"/>
    </row>
    <row r="10" spans="1:9" ht="14.45" customHeight="1"/>
    <row r="11" spans="1:9" ht="14.45" customHeight="1"/>
    <row r="12" spans="1:9" ht="14.45" customHeight="1"/>
    <row r="13" spans="1:9" ht="14.45" customHeight="1"/>
    <row r="14" spans="1:9" ht="14.45" customHeight="1"/>
    <row r="15" spans="1:9" ht="14.45" customHeight="1"/>
    <row r="16" spans="1:9" ht="14.45" customHeight="1"/>
    <row r="17" ht="14.45" customHeight="1"/>
    <row r="29" ht="14.45" customHeight="1"/>
    <row r="30" ht="14.45" customHeight="1"/>
    <row r="31" ht="14.45" customHeight="1"/>
    <row r="32" ht="14.45" customHeight="1"/>
    <row r="33" spans="1:9" ht="14.45" customHeight="1"/>
    <row r="34" spans="1:9" ht="14.45" customHeight="1"/>
    <row r="35" spans="1:9" ht="14.45" customHeight="1"/>
    <row r="36" spans="1:9" ht="14.45" customHeight="1"/>
    <row r="37" spans="1:9" ht="31.5">
      <c r="A37" s="68" t="s">
        <v>20</v>
      </c>
      <c r="B37" s="68"/>
      <c r="C37" s="68"/>
      <c r="D37" s="68"/>
      <c r="E37" s="68"/>
      <c r="F37" s="68"/>
      <c r="G37" s="68"/>
      <c r="H37" s="68"/>
      <c r="I37" s="68"/>
    </row>
    <row r="38" spans="1:9" ht="31.5">
      <c r="A38" s="68" t="s">
        <v>21</v>
      </c>
      <c r="B38" s="68"/>
      <c r="C38" s="68"/>
      <c r="D38" s="68"/>
      <c r="E38" s="68"/>
      <c r="F38" s="68"/>
      <c r="G38" s="68"/>
      <c r="H38" s="68"/>
      <c r="I38" s="68"/>
    </row>
  </sheetData>
  <mergeCells count="4">
    <mergeCell ref="A9:I9"/>
    <mergeCell ref="A8:I8"/>
    <mergeCell ref="A37:I37"/>
    <mergeCell ref="A38:I38"/>
  </mergeCells>
  <phoneticPr fontId="2" type="noConversion"/>
  <printOptions horizontalCentered="1"/>
  <pageMargins left="0.39370078740157483" right="0.39370078740157483" top="0.86614173228346458" bottom="0.39370078740157483" header="0.51181102362204722" footer="0.5118110236220472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5"/>
  <sheetViews>
    <sheetView showGridLines="0" tabSelected="1" view="pageBreakPreview" zoomScale="90" zoomScaleNormal="100" zoomScaleSheetLayoutView="90" zoomScalePageLayoutView="80" workbookViewId="0">
      <selection sqref="A1:T1"/>
    </sheetView>
  </sheetViews>
  <sheetFormatPr defaultRowHeight="20.25"/>
  <cols>
    <col min="1" max="1" width="4.109375" style="3" customWidth="1"/>
    <col min="2" max="2" width="4.33203125" style="3" customWidth="1"/>
    <col min="3" max="3" width="2.109375" style="3" customWidth="1"/>
    <col min="4" max="4" width="6.88671875" style="3" customWidth="1"/>
    <col min="5" max="6" width="1.5546875" style="3" customWidth="1"/>
    <col min="7" max="7" width="6" style="3" customWidth="1"/>
    <col min="8" max="8" width="6.77734375" style="3" customWidth="1"/>
    <col min="9" max="9" width="3.6640625" style="3" customWidth="1"/>
    <col min="10" max="10" width="2.77734375" style="3" customWidth="1"/>
    <col min="11" max="11" width="3.33203125" style="3" customWidth="1"/>
    <col min="12" max="12" width="4.5546875" style="3" customWidth="1"/>
    <col min="13" max="13" width="1.33203125" style="3" customWidth="1"/>
    <col min="14" max="14" width="1.109375" style="3" customWidth="1"/>
    <col min="15" max="15" width="8" style="3" customWidth="1"/>
    <col min="16" max="16" width="2.77734375" style="3" customWidth="1"/>
    <col min="17" max="17" width="3.6640625" style="3" customWidth="1"/>
    <col min="18" max="18" width="6.77734375" style="3" customWidth="1"/>
    <col min="19" max="19" width="6.21875" style="3" customWidth="1"/>
    <col min="20" max="20" width="9.21875" style="3" customWidth="1"/>
    <col min="21" max="16384" width="8.88671875" style="1"/>
  </cols>
  <sheetData>
    <row r="1" spans="1:20" ht="54" customHeight="1">
      <c r="A1" s="307" t="s">
        <v>160</v>
      </c>
      <c r="B1" s="307"/>
      <c r="C1" s="307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</row>
    <row r="2" spans="1:20" ht="20.100000000000001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53" customFormat="1" ht="24.95" customHeight="1">
      <c r="A3" s="51" t="s">
        <v>69</v>
      </c>
      <c r="B3" s="51"/>
      <c r="C3" s="51"/>
      <c r="D3" s="51"/>
      <c r="E3" s="51"/>
      <c r="F3" s="51"/>
      <c r="G3" s="51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20.100000000000001" customHeight="1" thickBot="1">
      <c r="T4" s="22" t="s">
        <v>36</v>
      </c>
    </row>
    <row r="5" spans="1:20" ht="25.5" customHeight="1">
      <c r="A5" s="116" t="s">
        <v>59</v>
      </c>
      <c r="B5" s="117"/>
      <c r="C5" s="117"/>
      <c r="D5" s="117"/>
      <c r="E5" s="117"/>
      <c r="F5" s="117"/>
      <c r="G5" s="119" t="s">
        <v>37</v>
      </c>
      <c r="H5" s="119"/>
      <c r="I5" s="119"/>
      <c r="J5" s="117" t="s">
        <v>6</v>
      </c>
      <c r="K5" s="117"/>
      <c r="L5" s="117"/>
      <c r="M5" s="117"/>
      <c r="N5" s="117"/>
      <c r="O5" s="117"/>
      <c r="P5" s="117"/>
      <c r="Q5" s="119" t="s">
        <v>38</v>
      </c>
      <c r="R5" s="119"/>
      <c r="S5" s="119"/>
      <c r="T5" s="360" t="s">
        <v>7</v>
      </c>
    </row>
    <row r="6" spans="1:20" ht="25.5" customHeight="1">
      <c r="A6" s="118"/>
      <c r="B6" s="114"/>
      <c r="C6" s="114"/>
      <c r="D6" s="114"/>
      <c r="E6" s="114"/>
      <c r="F6" s="114"/>
      <c r="G6" s="120"/>
      <c r="H6" s="120"/>
      <c r="I6" s="120"/>
      <c r="J6" s="114" t="s">
        <v>8</v>
      </c>
      <c r="K6" s="114"/>
      <c r="L6" s="114"/>
      <c r="M6" s="114"/>
      <c r="N6" s="114" t="s">
        <v>9</v>
      </c>
      <c r="O6" s="114"/>
      <c r="P6" s="114"/>
      <c r="Q6" s="120"/>
      <c r="R6" s="120"/>
      <c r="S6" s="120"/>
      <c r="T6" s="115"/>
    </row>
    <row r="7" spans="1:20" ht="50.1" customHeight="1">
      <c r="A7" s="335" t="s">
        <v>68</v>
      </c>
      <c r="B7" s="126"/>
      <c r="C7" s="126"/>
      <c r="D7" s="126"/>
      <c r="E7" s="126"/>
      <c r="F7" s="126"/>
      <c r="G7" s="309">
        <f>G8+G9</f>
        <v>420634982</v>
      </c>
      <c r="H7" s="309"/>
      <c r="I7" s="309"/>
      <c r="J7" s="392">
        <f>J8</f>
        <v>605000</v>
      </c>
      <c r="K7" s="392"/>
      <c r="L7" s="392"/>
      <c r="M7" s="392"/>
      <c r="N7" s="396">
        <f>N8+N9</f>
        <v>605000</v>
      </c>
      <c r="O7" s="396"/>
      <c r="P7" s="396"/>
      <c r="Q7" s="309">
        <f>Q8+Q9</f>
        <v>420284982</v>
      </c>
      <c r="R7" s="309"/>
      <c r="S7" s="309"/>
      <c r="T7" s="16"/>
    </row>
    <row r="8" spans="1:20" ht="50.1" customHeight="1">
      <c r="A8" s="312" t="s">
        <v>66</v>
      </c>
      <c r="B8" s="313"/>
      <c r="C8" s="313"/>
      <c r="D8" s="313"/>
      <c r="E8" s="313"/>
      <c r="F8" s="313"/>
      <c r="G8" s="390">
        <f>G26</f>
        <v>406998694</v>
      </c>
      <c r="H8" s="390"/>
      <c r="I8" s="390"/>
      <c r="J8" s="347">
        <f>J65</f>
        <v>605000</v>
      </c>
      <c r="K8" s="347"/>
      <c r="L8" s="347"/>
      <c r="M8" s="347"/>
      <c r="N8" s="395">
        <f>N65</f>
        <v>605000</v>
      </c>
      <c r="O8" s="395"/>
      <c r="P8" s="395"/>
      <c r="Q8" s="390">
        <f>G8-J8+N8</f>
        <v>406998694</v>
      </c>
      <c r="R8" s="390"/>
      <c r="S8" s="390"/>
      <c r="T8" s="17"/>
    </row>
    <row r="9" spans="1:20" ht="50.1" customHeight="1">
      <c r="A9" s="310" t="s">
        <v>67</v>
      </c>
      <c r="B9" s="311"/>
      <c r="C9" s="311"/>
      <c r="D9" s="311"/>
      <c r="E9" s="311"/>
      <c r="F9" s="311"/>
      <c r="G9" s="389">
        <f>G10+G12</f>
        <v>13636288</v>
      </c>
      <c r="H9" s="389"/>
      <c r="I9" s="389"/>
      <c r="J9" s="398">
        <f>J10+J12</f>
        <v>350000</v>
      </c>
      <c r="K9" s="398"/>
      <c r="L9" s="398"/>
      <c r="M9" s="398"/>
      <c r="N9" s="394">
        <f>N10+N12</f>
        <v>0</v>
      </c>
      <c r="O9" s="394"/>
      <c r="P9" s="394"/>
      <c r="Q9" s="389">
        <f>Q10+Q12</f>
        <v>13286288</v>
      </c>
      <c r="R9" s="389"/>
      <c r="S9" s="389"/>
      <c r="T9" s="18"/>
    </row>
    <row r="10" spans="1:20" ht="50.1" customHeight="1">
      <c r="A10" s="387" t="s">
        <v>34</v>
      </c>
      <c r="B10" s="385" t="s">
        <v>56</v>
      </c>
      <c r="C10" s="385"/>
      <c r="D10" s="385"/>
      <c r="E10" s="385"/>
      <c r="F10" s="385"/>
      <c r="G10" s="393">
        <f>SUM(G11:I11)</f>
        <v>4179007</v>
      </c>
      <c r="H10" s="393"/>
      <c r="I10" s="393"/>
      <c r="J10" s="397">
        <f>SUM(J11:M11)</f>
        <v>0</v>
      </c>
      <c r="K10" s="397"/>
      <c r="L10" s="397"/>
      <c r="M10" s="397"/>
      <c r="N10" s="391">
        <f>SUM(N11:P11)</f>
        <v>0</v>
      </c>
      <c r="O10" s="391"/>
      <c r="P10" s="391"/>
      <c r="Q10" s="393">
        <f>SUM(Q11:S11)</f>
        <v>4179007</v>
      </c>
      <c r="R10" s="393"/>
      <c r="S10" s="393"/>
      <c r="T10" s="36"/>
    </row>
    <row r="11" spans="1:20" ht="50.1" customHeight="1">
      <c r="A11" s="387"/>
      <c r="B11" s="386" t="s">
        <v>161</v>
      </c>
      <c r="C11" s="386"/>
      <c r="D11" s="386"/>
      <c r="E11" s="386"/>
      <c r="F11" s="386"/>
      <c r="G11" s="383">
        <f>G47</f>
        <v>4179007</v>
      </c>
      <c r="H11" s="383"/>
      <c r="I11" s="383"/>
      <c r="J11" s="270">
        <f>J111</f>
        <v>0</v>
      </c>
      <c r="K11" s="270"/>
      <c r="L11" s="270"/>
      <c r="M11" s="270"/>
      <c r="N11" s="269">
        <f>N111</f>
        <v>0</v>
      </c>
      <c r="O11" s="269"/>
      <c r="P11" s="269"/>
      <c r="Q11" s="383">
        <f>G11-J11+N11</f>
        <v>4179007</v>
      </c>
      <c r="R11" s="383"/>
      <c r="S11" s="383"/>
      <c r="T11" s="20"/>
    </row>
    <row r="12" spans="1:20" ht="50.1" customHeight="1">
      <c r="A12" s="387" t="s">
        <v>35</v>
      </c>
      <c r="B12" s="385" t="s">
        <v>56</v>
      </c>
      <c r="C12" s="385"/>
      <c r="D12" s="385"/>
      <c r="E12" s="385"/>
      <c r="F12" s="385"/>
      <c r="G12" s="393">
        <f>SUM(G13:I17)</f>
        <v>9457281</v>
      </c>
      <c r="H12" s="393"/>
      <c r="I12" s="393"/>
      <c r="J12" s="271">
        <f>SUM(J13:M17)</f>
        <v>350000</v>
      </c>
      <c r="K12" s="271"/>
      <c r="L12" s="271"/>
      <c r="M12" s="271"/>
      <c r="N12" s="391">
        <f>SUM(N13:P17)</f>
        <v>0</v>
      </c>
      <c r="O12" s="391"/>
      <c r="P12" s="391"/>
      <c r="Q12" s="393">
        <f>SUM(Q13:S17)</f>
        <v>9107281</v>
      </c>
      <c r="R12" s="393"/>
      <c r="S12" s="393"/>
      <c r="T12" s="19"/>
    </row>
    <row r="13" spans="1:20" ht="50.1" customHeight="1">
      <c r="A13" s="387"/>
      <c r="B13" s="199" t="s">
        <v>10</v>
      </c>
      <c r="C13" s="199"/>
      <c r="D13" s="199"/>
      <c r="E13" s="199"/>
      <c r="F13" s="199"/>
      <c r="G13" s="383">
        <f>G53</f>
        <v>830539</v>
      </c>
      <c r="H13" s="383"/>
      <c r="I13" s="383"/>
      <c r="J13" s="270">
        <f>J113</f>
        <v>0</v>
      </c>
      <c r="K13" s="270"/>
      <c r="L13" s="270"/>
      <c r="M13" s="270"/>
      <c r="N13" s="269">
        <f>N113</f>
        <v>0</v>
      </c>
      <c r="O13" s="269"/>
      <c r="P13" s="269"/>
      <c r="Q13" s="383">
        <f>G13-J13+N13</f>
        <v>830539</v>
      </c>
      <c r="R13" s="383"/>
      <c r="S13" s="383"/>
      <c r="T13" s="20"/>
    </row>
    <row r="14" spans="1:20" ht="50.1" customHeight="1">
      <c r="A14" s="387"/>
      <c r="B14" s="199" t="s">
        <v>11</v>
      </c>
      <c r="C14" s="199"/>
      <c r="D14" s="199"/>
      <c r="E14" s="199"/>
      <c r="F14" s="199"/>
      <c r="G14" s="383">
        <f t="shared" ref="G14:G17" si="0">G54</f>
        <v>6739138</v>
      </c>
      <c r="H14" s="383"/>
      <c r="I14" s="383"/>
      <c r="J14" s="270">
        <f>J114</f>
        <v>350000</v>
      </c>
      <c r="K14" s="270"/>
      <c r="L14" s="270"/>
      <c r="M14" s="270"/>
      <c r="N14" s="269">
        <f t="shared" ref="N14:N17" si="1">N114</f>
        <v>0</v>
      </c>
      <c r="O14" s="269"/>
      <c r="P14" s="269"/>
      <c r="Q14" s="383">
        <f>G14-J14+N14</f>
        <v>6389138</v>
      </c>
      <c r="R14" s="383"/>
      <c r="S14" s="383"/>
      <c r="T14" s="20"/>
    </row>
    <row r="15" spans="1:20" ht="50.1" customHeight="1">
      <c r="A15" s="387"/>
      <c r="B15" s="384" t="s">
        <v>57</v>
      </c>
      <c r="C15" s="384"/>
      <c r="D15" s="384"/>
      <c r="E15" s="384"/>
      <c r="F15" s="384"/>
      <c r="G15" s="383">
        <f t="shared" si="0"/>
        <v>1552915</v>
      </c>
      <c r="H15" s="383"/>
      <c r="I15" s="383"/>
      <c r="J15" s="270">
        <f>J115</f>
        <v>0</v>
      </c>
      <c r="K15" s="270"/>
      <c r="L15" s="270"/>
      <c r="M15" s="270"/>
      <c r="N15" s="269">
        <f t="shared" si="1"/>
        <v>0</v>
      </c>
      <c r="O15" s="269"/>
      <c r="P15" s="269"/>
      <c r="Q15" s="383">
        <f>G15-J15+N15</f>
        <v>1552915</v>
      </c>
      <c r="R15" s="383"/>
      <c r="S15" s="383"/>
      <c r="T15" s="20"/>
    </row>
    <row r="16" spans="1:20" ht="50.1" customHeight="1">
      <c r="A16" s="387"/>
      <c r="B16" s="384" t="s">
        <v>58</v>
      </c>
      <c r="C16" s="384"/>
      <c r="D16" s="384"/>
      <c r="E16" s="384"/>
      <c r="F16" s="384"/>
      <c r="G16" s="383">
        <f t="shared" si="0"/>
        <v>202985</v>
      </c>
      <c r="H16" s="383"/>
      <c r="I16" s="383"/>
      <c r="J16" s="270">
        <f>J116</f>
        <v>0</v>
      </c>
      <c r="K16" s="270"/>
      <c r="L16" s="270"/>
      <c r="M16" s="270"/>
      <c r="N16" s="269">
        <f t="shared" si="1"/>
        <v>0</v>
      </c>
      <c r="O16" s="269"/>
      <c r="P16" s="269"/>
      <c r="Q16" s="383">
        <f>G16-J16+N16</f>
        <v>202985</v>
      </c>
      <c r="R16" s="383"/>
      <c r="S16" s="383"/>
      <c r="T16" s="20"/>
    </row>
    <row r="17" spans="1:20" ht="50.1" customHeight="1" thickBot="1">
      <c r="A17" s="388"/>
      <c r="B17" s="224" t="s">
        <v>12</v>
      </c>
      <c r="C17" s="224"/>
      <c r="D17" s="224"/>
      <c r="E17" s="224"/>
      <c r="F17" s="224"/>
      <c r="G17" s="362">
        <f t="shared" si="0"/>
        <v>131704</v>
      </c>
      <c r="H17" s="362"/>
      <c r="I17" s="362"/>
      <c r="J17" s="367">
        <f>J117</f>
        <v>0</v>
      </c>
      <c r="K17" s="367"/>
      <c r="L17" s="367"/>
      <c r="M17" s="367"/>
      <c r="N17" s="268">
        <f t="shared" si="1"/>
        <v>0</v>
      </c>
      <c r="O17" s="268"/>
      <c r="P17" s="268"/>
      <c r="Q17" s="362">
        <f>G17-J17+N17</f>
        <v>131704</v>
      </c>
      <c r="R17" s="362"/>
      <c r="S17" s="362"/>
      <c r="T17" s="21"/>
    </row>
    <row r="18" spans="1:20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20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20" s="55" customFormat="1" ht="24.95" customHeight="1">
      <c r="A20" s="51" t="s">
        <v>72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4"/>
      <c r="O20" s="54"/>
      <c r="P20" s="54"/>
      <c r="Q20" s="54"/>
      <c r="R20" s="54"/>
      <c r="S20" s="54"/>
      <c r="T20" s="54"/>
    </row>
    <row r="21" spans="1:20" ht="20.100000000000001" customHeight="1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20" ht="24.95" customHeight="1">
      <c r="A22" s="10" t="s">
        <v>188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20" ht="20.100000000000001" customHeight="1" thickBot="1">
      <c r="T23" s="22" t="s">
        <v>36</v>
      </c>
    </row>
    <row r="24" spans="1:20" ht="25.5" customHeight="1">
      <c r="A24" s="116" t="s">
        <v>40</v>
      </c>
      <c r="B24" s="117"/>
      <c r="C24" s="117"/>
      <c r="D24" s="117"/>
      <c r="E24" s="117"/>
      <c r="F24" s="117"/>
      <c r="G24" s="119" t="s">
        <v>37</v>
      </c>
      <c r="H24" s="119"/>
      <c r="I24" s="119"/>
      <c r="J24" s="117" t="s">
        <v>1</v>
      </c>
      <c r="K24" s="117"/>
      <c r="L24" s="117"/>
      <c r="M24" s="117"/>
      <c r="N24" s="117"/>
      <c r="O24" s="117"/>
      <c r="P24" s="117"/>
      <c r="Q24" s="119" t="s">
        <v>38</v>
      </c>
      <c r="R24" s="119"/>
      <c r="S24" s="119"/>
      <c r="T24" s="121" t="s">
        <v>91</v>
      </c>
    </row>
    <row r="25" spans="1:20" ht="25.5" customHeight="1">
      <c r="A25" s="118"/>
      <c r="B25" s="114"/>
      <c r="C25" s="114"/>
      <c r="D25" s="114"/>
      <c r="E25" s="114"/>
      <c r="F25" s="114"/>
      <c r="G25" s="120"/>
      <c r="H25" s="120"/>
      <c r="I25" s="120"/>
      <c r="J25" s="114" t="s">
        <v>2</v>
      </c>
      <c r="K25" s="114"/>
      <c r="L25" s="114"/>
      <c r="M25" s="114"/>
      <c r="N25" s="114" t="s">
        <v>3</v>
      </c>
      <c r="O25" s="114"/>
      <c r="P25" s="114"/>
      <c r="Q25" s="120"/>
      <c r="R25" s="120"/>
      <c r="S25" s="120"/>
      <c r="T25" s="115"/>
    </row>
    <row r="26" spans="1:20" ht="50.1" customHeight="1">
      <c r="A26" s="335" t="s">
        <v>39</v>
      </c>
      <c r="B26" s="126"/>
      <c r="C26" s="126"/>
      <c r="D26" s="126"/>
      <c r="E26" s="126"/>
      <c r="F26" s="126"/>
      <c r="G26" s="336">
        <f>G27+G28+G31+G32+G33+G36</f>
        <v>406998694</v>
      </c>
      <c r="H26" s="336"/>
      <c r="I26" s="336"/>
      <c r="J26" s="283">
        <f>J27+J28+J31+J32+J33+J36</f>
        <v>0</v>
      </c>
      <c r="K26" s="283"/>
      <c r="L26" s="283"/>
      <c r="M26" s="283"/>
      <c r="N26" s="339">
        <f>N27+N28+N31+N32+N33+N36</f>
        <v>0</v>
      </c>
      <c r="O26" s="339"/>
      <c r="P26" s="339"/>
      <c r="Q26" s="331">
        <f t="shared" ref="Q26:Q36" si="2">G26-J26+N26</f>
        <v>406998694</v>
      </c>
      <c r="R26" s="331"/>
      <c r="S26" s="331"/>
      <c r="T26" s="48"/>
    </row>
    <row r="27" spans="1:20" ht="50.1" customHeight="1">
      <c r="A27" s="324" t="s">
        <v>60</v>
      </c>
      <c r="B27" s="325"/>
      <c r="C27" s="325"/>
      <c r="D27" s="325"/>
      <c r="E27" s="325"/>
      <c r="F27" s="325"/>
      <c r="G27" s="326">
        <v>110100000</v>
      </c>
      <c r="H27" s="326"/>
      <c r="I27" s="326"/>
      <c r="J27" s="282">
        <v>0</v>
      </c>
      <c r="K27" s="282"/>
      <c r="L27" s="282"/>
      <c r="M27" s="282"/>
      <c r="N27" s="363">
        <v>0</v>
      </c>
      <c r="O27" s="363"/>
      <c r="P27" s="363"/>
      <c r="Q27" s="330">
        <f t="shared" si="2"/>
        <v>110100000</v>
      </c>
      <c r="R27" s="330"/>
      <c r="S27" s="330"/>
      <c r="T27" s="23"/>
    </row>
    <row r="28" spans="1:20" ht="50.1" customHeight="1">
      <c r="A28" s="324" t="s">
        <v>61</v>
      </c>
      <c r="B28" s="325"/>
      <c r="C28" s="325"/>
      <c r="D28" s="325"/>
      <c r="E28" s="325"/>
      <c r="F28" s="325"/>
      <c r="G28" s="326">
        <f>SUM(G29:G30)</f>
        <v>33198499</v>
      </c>
      <c r="H28" s="326"/>
      <c r="I28" s="326"/>
      <c r="J28" s="282">
        <f>SUM(J29:M30)</f>
        <v>0</v>
      </c>
      <c r="K28" s="282"/>
      <c r="L28" s="282"/>
      <c r="M28" s="282"/>
      <c r="N28" s="363">
        <f>SUM(N29:P30)</f>
        <v>0</v>
      </c>
      <c r="O28" s="363"/>
      <c r="P28" s="363"/>
      <c r="Q28" s="330">
        <f t="shared" si="2"/>
        <v>33198499</v>
      </c>
      <c r="R28" s="330"/>
      <c r="S28" s="330"/>
      <c r="T28" s="23"/>
    </row>
    <row r="29" spans="1:20" ht="50.1" customHeight="1">
      <c r="A29" s="322" t="s">
        <v>14</v>
      </c>
      <c r="B29" s="323"/>
      <c r="C29" s="323"/>
      <c r="D29" s="323"/>
      <c r="E29" s="323"/>
      <c r="F29" s="323"/>
      <c r="G29" s="288">
        <v>17095617</v>
      </c>
      <c r="H29" s="288"/>
      <c r="I29" s="288"/>
      <c r="J29" s="281">
        <v>0</v>
      </c>
      <c r="K29" s="281"/>
      <c r="L29" s="281"/>
      <c r="M29" s="281"/>
      <c r="N29" s="267">
        <v>0</v>
      </c>
      <c r="O29" s="267"/>
      <c r="P29" s="267"/>
      <c r="Q29" s="332">
        <f t="shared" si="2"/>
        <v>17095617</v>
      </c>
      <c r="R29" s="332"/>
      <c r="S29" s="332"/>
      <c r="T29" s="24"/>
    </row>
    <row r="30" spans="1:20" ht="50.1" customHeight="1">
      <c r="A30" s="316" t="s">
        <v>15</v>
      </c>
      <c r="B30" s="317"/>
      <c r="C30" s="317"/>
      <c r="D30" s="317"/>
      <c r="E30" s="317"/>
      <c r="F30" s="317"/>
      <c r="G30" s="288">
        <v>16102882</v>
      </c>
      <c r="H30" s="288"/>
      <c r="I30" s="288"/>
      <c r="J30" s="281">
        <v>0</v>
      </c>
      <c r="K30" s="281"/>
      <c r="L30" s="281"/>
      <c r="M30" s="281"/>
      <c r="N30" s="267">
        <v>0</v>
      </c>
      <c r="O30" s="267"/>
      <c r="P30" s="267"/>
      <c r="Q30" s="332">
        <f t="shared" si="2"/>
        <v>16102882</v>
      </c>
      <c r="R30" s="332"/>
      <c r="S30" s="332"/>
      <c r="T30" s="25"/>
    </row>
    <row r="31" spans="1:20" ht="50.1" customHeight="1">
      <c r="A31" s="320" t="s">
        <v>62</v>
      </c>
      <c r="B31" s="321"/>
      <c r="C31" s="321"/>
      <c r="D31" s="321"/>
      <c r="E31" s="321"/>
      <c r="F31" s="321"/>
      <c r="G31" s="326">
        <v>52312000</v>
      </c>
      <c r="H31" s="326"/>
      <c r="I31" s="326"/>
      <c r="J31" s="282">
        <v>0</v>
      </c>
      <c r="K31" s="282"/>
      <c r="L31" s="282"/>
      <c r="M31" s="282"/>
      <c r="N31" s="363">
        <v>0</v>
      </c>
      <c r="O31" s="363"/>
      <c r="P31" s="363"/>
      <c r="Q31" s="330">
        <f t="shared" si="2"/>
        <v>52312000</v>
      </c>
      <c r="R31" s="330"/>
      <c r="S31" s="330"/>
      <c r="T31" s="26"/>
    </row>
    <row r="32" spans="1:20" ht="50.1" customHeight="1">
      <c r="A32" s="318" t="s">
        <v>63</v>
      </c>
      <c r="B32" s="319"/>
      <c r="C32" s="319"/>
      <c r="D32" s="319"/>
      <c r="E32" s="319"/>
      <c r="F32" s="319"/>
      <c r="G32" s="326">
        <v>46919000</v>
      </c>
      <c r="H32" s="326"/>
      <c r="I32" s="326"/>
      <c r="J32" s="282">
        <v>0</v>
      </c>
      <c r="K32" s="282"/>
      <c r="L32" s="282"/>
      <c r="M32" s="282"/>
      <c r="N32" s="363">
        <v>0</v>
      </c>
      <c r="O32" s="363"/>
      <c r="P32" s="363"/>
      <c r="Q32" s="330">
        <f t="shared" si="2"/>
        <v>46919000</v>
      </c>
      <c r="R32" s="330"/>
      <c r="S32" s="330"/>
      <c r="T32" s="26"/>
    </row>
    <row r="33" spans="1:20" ht="50.1" customHeight="1">
      <c r="A33" s="318" t="s">
        <v>64</v>
      </c>
      <c r="B33" s="319"/>
      <c r="C33" s="319"/>
      <c r="D33" s="319"/>
      <c r="E33" s="319"/>
      <c r="F33" s="319"/>
      <c r="G33" s="326">
        <f>SUM(G34:G35)</f>
        <v>119370539</v>
      </c>
      <c r="H33" s="326"/>
      <c r="I33" s="326"/>
      <c r="J33" s="282">
        <f>SUM(J34:M35)</f>
        <v>0</v>
      </c>
      <c r="K33" s="282"/>
      <c r="L33" s="282"/>
      <c r="M33" s="282"/>
      <c r="N33" s="363">
        <f>SUM(N34:P35)</f>
        <v>0</v>
      </c>
      <c r="O33" s="363"/>
      <c r="P33" s="363"/>
      <c r="Q33" s="330">
        <f t="shared" si="2"/>
        <v>119370539</v>
      </c>
      <c r="R33" s="330"/>
      <c r="S33" s="330"/>
      <c r="T33" s="27"/>
    </row>
    <row r="34" spans="1:20" ht="50.1" customHeight="1">
      <c r="A34" s="316" t="s">
        <v>31</v>
      </c>
      <c r="B34" s="317"/>
      <c r="C34" s="317"/>
      <c r="D34" s="317"/>
      <c r="E34" s="317"/>
      <c r="F34" s="317"/>
      <c r="G34" s="288">
        <v>88843645</v>
      </c>
      <c r="H34" s="288"/>
      <c r="I34" s="288"/>
      <c r="J34" s="281">
        <v>0</v>
      </c>
      <c r="K34" s="281"/>
      <c r="L34" s="281"/>
      <c r="M34" s="281"/>
      <c r="N34" s="267">
        <v>0</v>
      </c>
      <c r="O34" s="267"/>
      <c r="P34" s="267"/>
      <c r="Q34" s="332">
        <f t="shared" si="2"/>
        <v>88843645</v>
      </c>
      <c r="R34" s="332"/>
      <c r="S34" s="332"/>
      <c r="T34" s="25"/>
    </row>
    <row r="35" spans="1:20" ht="50.1" customHeight="1">
      <c r="A35" s="316" t="s">
        <v>17</v>
      </c>
      <c r="B35" s="317"/>
      <c r="C35" s="317"/>
      <c r="D35" s="317"/>
      <c r="E35" s="317"/>
      <c r="F35" s="317"/>
      <c r="G35" s="288">
        <v>30526894</v>
      </c>
      <c r="H35" s="288"/>
      <c r="I35" s="288"/>
      <c r="J35" s="281">
        <v>0</v>
      </c>
      <c r="K35" s="281"/>
      <c r="L35" s="281"/>
      <c r="M35" s="281"/>
      <c r="N35" s="267">
        <v>0</v>
      </c>
      <c r="O35" s="267"/>
      <c r="P35" s="267"/>
      <c r="Q35" s="332">
        <f t="shared" si="2"/>
        <v>30526894</v>
      </c>
      <c r="R35" s="332"/>
      <c r="S35" s="332"/>
      <c r="T35" s="25"/>
    </row>
    <row r="36" spans="1:20" ht="50.1" customHeight="1" thickBot="1">
      <c r="A36" s="342" t="s">
        <v>65</v>
      </c>
      <c r="B36" s="343"/>
      <c r="C36" s="343"/>
      <c r="D36" s="343"/>
      <c r="E36" s="343"/>
      <c r="F36" s="343"/>
      <c r="G36" s="344">
        <v>45098656</v>
      </c>
      <c r="H36" s="344"/>
      <c r="I36" s="344"/>
      <c r="J36" s="341">
        <v>0</v>
      </c>
      <c r="K36" s="341"/>
      <c r="L36" s="341"/>
      <c r="M36" s="341"/>
      <c r="N36" s="345">
        <v>0</v>
      </c>
      <c r="O36" s="345"/>
      <c r="P36" s="345"/>
      <c r="Q36" s="348">
        <f t="shared" si="2"/>
        <v>45098656</v>
      </c>
      <c r="R36" s="348"/>
      <c r="S36" s="348"/>
      <c r="T36" s="28"/>
    </row>
    <row r="37" spans="1:20" ht="39.950000000000003" customHeight="1"/>
    <row r="38" spans="1:20" ht="24.95" customHeight="1"/>
    <row r="39" spans="1:20" ht="24.95" customHeight="1"/>
    <row r="40" spans="1:20" ht="20.100000000000001" customHeight="1"/>
    <row r="41" spans="1:20" ht="24.95" customHeight="1">
      <c r="A41" s="10" t="s">
        <v>189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20" ht="20.100000000000001" customHeight="1" thickBot="1">
      <c r="T42" s="22" t="s">
        <v>36</v>
      </c>
    </row>
    <row r="43" spans="1:20" ht="25.5" customHeight="1">
      <c r="A43" s="116" t="s">
        <v>40</v>
      </c>
      <c r="B43" s="117"/>
      <c r="C43" s="117"/>
      <c r="D43" s="117"/>
      <c r="E43" s="117"/>
      <c r="F43" s="117"/>
      <c r="G43" s="119" t="s">
        <v>37</v>
      </c>
      <c r="H43" s="119"/>
      <c r="I43" s="119"/>
      <c r="J43" s="117" t="s">
        <v>1</v>
      </c>
      <c r="K43" s="117"/>
      <c r="L43" s="117"/>
      <c r="M43" s="117"/>
      <c r="N43" s="117"/>
      <c r="O43" s="117"/>
      <c r="P43" s="117"/>
      <c r="Q43" s="119" t="s">
        <v>38</v>
      </c>
      <c r="R43" s="119"/>
      <c r="S43" s="119"/>
      <c r="T43" s="121" t="s">
        <v>170</v>
      </c>
    </row>
    <row r="44" spans="1:20" ht="25.5" customHeight="1">
      <c r="A44" s="118"/>
      <c r="B44" s="114"/>
      <c r="C44" s="114"/>
      <c r="D44" s="114"/>
      <c r="E44" s="114"/>
      <c r="F44" s="114"/>
      <c r="G44" s="120"/>
      <c r="H44" s="120"/>
      <c r="I44" s="120"/>
      <c r="J44" s="114" t="s">
        <v>2</v>
      </c>
      <c r="K44" s="114"/>
      <c r="L44" s="114"/>
      <c r="M44" s="114"/>
      <c r="N44" s="114" t="s">
        <v>3</v>
      </c>
      <c r="O44" s="114"/>
      <c r="P44" s="114"/>
      <c r="Q44" s="120"/>
      <c r="R44" s="120"/>
      <c r="S44" s="120"/>
      <c r="T44" s="122"/>
    </row>
    <row r="45" spans="1:20" ht="50.1" customHeight="1">
      <c r="A45" s="335" t="s">
        <v>39</v>
      </c>
      <c r="B45" s="126"/>
      <c r="C45" s="126"/>
      <c r="D45" s="126"/>
      <c r="E45" s="126"/>
      <c r="F45" s="126"/>
      <c r="G45" s="336">
        <f>SUM(G46,G52)</f>
        <v>13636288</v>
      </c>
      <c r="H45" s="336"/>
      <c r="I45" s="336"/>
      <c r="J45" s="368">
        <f>SUM(J46,J52)</f>
        <v>350000</v>
      </c>
      <c r="K45" s="368"/>
      <c r="L45" s="368"/>
      <c r="M45" s="368"/>
      <c r="N45" s="339">
        <f>SUM(N46,N52)</f>
        <v>0</v>
      </c>
      <c r="O45" s="339"/>
      <c r="P45" s="339"/>
      <c r="Q45" s="336">
        <f t="shared" ref="Q45:Q57" si="3">G45-J45+N45</f>
        <v>13286288</v>
      </c>
      <c r="R45" s="336"/>
      <c r="S45" s="336"/>
      <c r="T45" s="48"/>
    </row>
    <row r="46" spans="1:20" ht="44.1" customHeight="1">
      <c r="A46" s="333" t="s">
        <v>88</v>
      </c>
      <c r="B46" s="334"/>
      <c r="C46" s="334"/>
      <c r="D46" s="334"/>
      <c r="E46" s="334"/>
      <c r="F46" s="334"/>
      <c r="G46" s="337">
        <f>G47</f>
        <v>4179007</v>
      </c>
      <c r="H46" s="337"/>
      <c r="I46" s="337"/>
      <c r="J46" s="287">
        <f>J47</f>
        <v>0</v>
      </c>
      <c r="K46" s="287"/>
      <c r="L46" s="287"/>
      <c r="M46" s="287"/>
      <c r="N46" s="340">
        <f>N47</f>
        <v>0</v>
      </c>
      <c r="O46" s="340"/>
      <c r="P46" s="340"/>
      <c r="Q46" s="337">
        <f t="shared" si="3"/>
        <v>4179007</v>
      </c>
      <c r="R46" s="337"/>
      <c r="S46" s="337"/>
      <c r="T46" s="37"/>
    </row>
    <row r="47" spans="1:20" ht="44.1" customHeight="1">
      <c r="A47" s="365" t="s">
        <v>162</v>
      </c>
      <c r="B47" s="366"/>
      <c r="C47" s="366"/>
      <c r="D47" s="366"/>
      <c r="E47" s="366"/>
      <c r="F47" s="366"/>
      <c r="G47" s="289">
        <f>SUM(G48:I51)</f>
        <v>4179007</v>
      </c>
      <c r="H47" s="289"/>
      <c r="I47" s="289"/>
      <c r="J47" s="338">
        <f>SUM(J48:M51)</f>
        <v>0</v>
      </c>
      <c r="K47" s="338"/>
      <c r="L47" s="338"/>
      <c r="M47" s="338"/>
      <c r="N47" s="346">
        <f>SUM(N48:P51)</f>
        <v>0</v>
      </c>
      <c r="O47" s="346"/>
      <c r="P47" s="346"/>
      <c r="Q47" s="289">
        <f t="shared" si="3"/>
        <v>4179007</v>
      </c>
      <c r="R47" s="289"/>
      <c r="S47" s="289"/>
      <c r="T47" s="29"/>
    </row>
    <row r="48" spans="1:20" ht="44.1" customHeight="1">
      <c r="A48" s="225" t="s">
        <v>94</v>
      </c>
      <c r="B48" s="226"/>
      <c r="C48" s="226"/>
      <c r="D48" s="226"/>
      <c r="E48" s="226"/>
      <c r="F48" s="226"/>
      <c r="G48" s="288">
        <v>2</v>
      </c>
      <c r="H48" s="288"/>
      <c r="I48" s="288"/>
      <c r="J48" s="286">
        <v>0</v>
      </c>
      <c r="K48" s="286"/>
      <c r="L48" s="286"/>
      <c r="M48" s="286"/>
      <c r="N48" s="267">
        <v>0</v>
      </c>
      <c r="O48" s="267"/>
      <c r="P48" s="267"/>
      <c r="Q48" s="288">
        <f t="shared" si="3"/>
        <v>2</v>
      </c>
      <c r="R48" s="288"/>
      <c r="S48" s="288"/>
      <c r="T48" s="25"/>
    </row>
    <row r="49" spans="1:20" ht="44.1" customHeight="1">
      <c r="A49" s="225" t="s">
        <v>95</v>
      </c>
      <c r="B49" s="226"/>
      <c r="C49" s="226"/>
      <c r="D49" s="226"/>
      <c r="E49" s="226"/>
      <c r="F49" s="226"/>
      <c r="G49" s="288">
        <v>549507</v>
      </c>
      <c r="H49" s="288"/>
      <c r="I49" s="288"/>
      <c r="J49" s="286">
        <v>0</v>
      </c>
      <c r="K49" s="286"/>
      <c r="L49" s="286"/>
      <c r="M49" s="286"/>
      <c r="N49" s="267">
        <v>0</v>
      </c>
      <c r="O49" s="267"/>
      <c r="P49" s="267"/>
      <c r="Q49" s="288">
        <f t="shared" si="3"/>
        <v>549507</v>
      </c>
      <c r="R49" s="288"/>
      <c r="S49" s="288"/>
      <c r="T49" s="25"/>
    </row>
    <row r="50" spans="1:20" ht="44.1" customHeight="1">
      <c r="A50" s="225" t="s">
        <v>96</v>
      </c>
      <c r="B50" s="226"/>
      <c r="C50" s="226"/>
      <c r="D50" s="226"/>
      <c r="E50" s="226"/>
      <c r="F50" s="226"/>
      <c r="G50" s="288">
        <v>0</v>
      </c>
      <c r="H50" s="288"/>
      <c r="I50" s="288"/>
      <c r="J50" s="286">
        <v>0</v>
      </c>
      <c r="K50" s="286"/>
      <c r="L50" s="286"/>
      <c r="M50" s="286"/>
      <c r="N50" s="267">
        <v>0</v>
      </c>
      <c r="O50" s="267"/>
      <c r="P50" s="267"/>
      <c r="Q50" s="288">
        <f t="shared" si="3"/>
        <v>0</v>
      </c>
      <c r="R50" s="288"/>
      <c r="S50" s="288"/>
      <c r="T50" s="25"/>
    </row>
    <row r="51" spans="1:20" ht="44.1" customHeight="1">
      <c r="A51" s="225" t="s">
        <v>97</v>
      </c>
      <c r="B51" s="226"/>
      <c r="C51" s="226"/>
      <c r="D51" s="226"/>
      <c r="E51" s="226"/>
      <c r="F51" s="226"/>
      <c r="G51" s="288">
        <v>3629498</v>
      </c>
      <c r="H51" s="288"/>
      <c r="I51" s="288"/>
      <c r="J51" s="286">
        <v>0</v>
      </c>
      <c r="K51" s="286"/>
      <c r="L51" s="286"/>
      <c r="M51" s="286"/>
      <c r="N51" s="267">
        <v>0</v>
      </c>
      <c r="O51" s="267"/>
      <c r="P51" s="267"/>
      <c r="Q51" s="288">
        <f t="shared" si="3"/>
        <v>3629498</v>
      </c>
      <c r="R51" s="288"/>
      <c r="S51" s="288"/>
      <c r="T51" s="25"/>
    </row>
    <row r="52" spans="1:20" ht="44.1" customHeight="1">
      <c r="A52" s="333" t="s">
        <v>89</v>
      </c>
      <c r="B52" s="334"/>
      <c r="C52" s="334"/>
      <c r="D52" s="334"/>
      <c r="E52" s="334"/>
      <c r="F52" s="334"/>
      <c r="G52" s="337">
        <f>SUM(G53:I57)</f>
        <v>9457281</v>
      </c>
      <c r="H52" s="337"/>
      <c r="I52" s="337"/>
      <c r="J52" s="287">
        <f>SUM(J53:M57)</f>
        <v>350000</v>
      </c>
      <c r="K52" s="287"/>
      <c r="L52" s="287"/>
      <c r="M52" s="287"/>
      <c r="N52" s="340">
        <f>SUM(N53:P57)</f>
        <v>0</v>
      </c>
      <c r="O52" s="340"/>
      <c r="P52" s="340"/>
      <c r="Q52" s="337">
        <f t="shared" si="3"/>
        <v>9107281</v>
      </c>
      <c r="R52" s="337"/>
      <c r="S52" s="337"/>
      <c r="T52" s="37"/>
    </row>
    <row r="53" spans="1:20" ht="44.1" customHeight="1">
      <c r="A53" s="328" t="s">
        <v>98</v>
      </c>
      <c r="B53" s="329"/>
      <c r="C53" s="329"/>
      <c r="D53" s="329"/>
      <c r="E53" s="329"/>
      <c r="F53" s="329"/>
      <c r="G53" s="288">
        <f>H156</f>
        <v>830539</v>
      </c>
      <c r="H53" s="288"/>
      <c r="I53" s="288"/>
      <c r="J53" s="286">
        <f>K156</f>
        <v>0</v>
      </c>
      <c r="K53" s="286"/>
      <c r="L53" s="286"/>
      <c r="M53" s="286"/>
      <c r="N53" s="267">
        <f>N156</f>
        <v>0</v>
      </c>
      <c r="O53" s="267"/>
      <c r="P53" s="267"/>
      <c r="Q53" s="288">
        <f t="shared" si="3"/>
        <v>830539</v>
      </c>
      <c r="R53" s="288"/>
      <c r="S53" s="288"/>
      <c r="T53" s="30"/>
    </row>
    <row r="54" spans="1:20" ht="44.1" customHeight="1">
      <c r="A54" s="328" t="s">
        <v>99</v>
      </c>
      <c r="B54" s="329"/>
      <c r="C54" s="329"/>
      <c r="D54" s="329"/>
      <c r="E54" s="329"/>
      <c r="F54" s="329"/>
      <c r="G54" s="288">
        <f>H157</f>
        <v>6739138</v>
      </c>
      <c r="H54" s="288"/>
      <c r="I54" s="288"/>
      <c r="J54" s="286">
        <f>K157</f>
        <v>350000</v>
      </c>
      <c r="K54" s="286"/>
      <c r="L54" s="286"/>
      <c r="M54" s="286"/>
      <c r="N54" s="267">
        <f>N157</f>
        <v>0</v>
      </c>
      <c r="O54" s="267"/>
      <c r="P54" s="267"/>
      <c r="Q54" s="288">
        <f t="shared" si="3"/>
        <v>6389138</v>
      </c>
      <c r="R54" s="288"/>
      <c r="S54" s="288"/>
      <c r="T54" s="30"/>
    </row>
    <row r="55" spans="1:20" ht="44.1" customHeight="1">
      <c r="A55" s="328" t="s">
        <v>93</v>
      </c>
      <c r="B55" s="329"/>
      <c r="C55" s="329"/>
      <c r="D55" s="329"/>
      <c r="E55" s="329"/>
      <c r="F55" s="329"/>
      <c r="G55" s="288">
        <f>H159</f>
        <v>1552915</v>
      </c>
      <c r="H55" s="288"/>
      <c r="I55" s="288"/>
      <c r="J55" s="286">
        <f>K159</f>
        <v>0</v>
      </c>
      <c r="K55" s="286"/>
      <c r="L55" s="286"/>
      <c r="M55" s="286"/>
      <c r="N55" s="267">
        <f>N159</f>
        <v>0</v>
      </c>
      <c r="O55" s="267"/>
      <c r="P55" s="267"/>
      <c r="Q55" s="288">
        <f t="shared" si="3"/>
        <v>1552915</v>
      </c>
      <c r="R55" s="288"/>
      <c r="S55" s="288"/>
      <c r="T55" s="30"/>
    </row>
    <row r="56" spans="1:20" ht="44.1" customHeight="1">
      <c r="A56" s="328" t="s">
        <v>100</v>
      </c>
      <c r="B56" s="329"/>
      <c r="C56" s="329"/>
      <c r="D56" s="329"/>
      <c r="E56" s="329"/>
      <c r="F56" s="329"/>
      <c r="G56" s="288">
        <f>H160</f>
        <v>202985</v>
      </c>
      <c r="H56" s="288"/>
      <c r="I56" s="288"/>
      <c r="J56" s="285">
        <f>K160</f>
        <v>0</v>
      </c>
      <c r="K56" s="285"/>
      <c r="L56" s="285"/>
      <c r="M56" s="285"/>
      <c r="N56" s="351">
        <f>N160</f>
        <v>0</v>
      </c>
      <c r="O56" s="351"/>
      <c r="P56" s="351"/>
      <c r="Q56" s="288">
        <f t="shared" si="3"/>
        <v>202985</v>
      </c>
      <c r="R56" s="288"/>
      <c r="S56" s="288"/>
      <c r="T56" s="30"/>
    </row>
    <row r="57" spans="1:20" ht="44.1" customHeight="1" thickBot="1">
      <c r="A57" s="353" t="s">
        <v>101</v>
      </c>
      <c r="B57" s="354"/>
      <c r="C57" s="354"/>
      <c r="D57" s="354"/>
      <c r="E57" s="354"/>
      <c r="F57" s="354"/>
      <c r="G57" s="327">
        <f>H161</f>
        <v>131704</v>
      </c>
      <c r="H57" s="327"/>
      <c r="I57" s="327"/>
      <c r="J57" s="284">
        <f>K161</f>
        <v>0</v>
      </c>
      <c r="K57" s="284"/>
      <c r="L57" s="284"/>
      <c r="M57" s="284"/>
      <c r="N57" s="272">
        <f>N161</f>
        <v>0</v>
      </c>
      <c r="O57" s="272"/>
      <c r="P57" s="272"/>
      <c r="Q57" s="327">
        <f t="shared" si="3"/>
        <v>131704</v>
      </c>
      <c r="R57" s="327"/>
      <c r="S57" s="327"/>
      <c r="T57" s="31"/>
    </row>
    <row r="58" spans="1:20" ht="27" customHeight="1">
      <c r="A58" s="56"/>
      <c r="B58" s="56"/>
      <c r="C58" s="56"/>
      <c r="D58" s="56"/>
      <c r="E58" s="56"/>
      <c r="F58" s="56"/>
      <c r="G58" s="57"/>
      <c r="H58" s="57"/>
      <c r="I58" s="57"/>
      <c r="J58" s="58"/>
      <c r="K58" s="58"/>
      <c r="L58" s="58"/>
      <c r="M58" s="58"/>
      <c r="N58" s="59"/>
      <c r="O58" s="59"/>
      <c r="P58" s="59"/>
      <c r="Q58" s="57"/>
      <c r="R58" s="57"/>
      <c r="S58" s="57"/>
      <c r="T58" s="60"/>
    </row>
    <row r="59" spans="1:20" s="55" customFormat="1" ht="24.95" customHeight="1">
      <c r="A59" s="51" t="s">
        <v>70</v>
      </c>
      <c r="B59" s="52"/>
      <c r="C59" s="52"/>
      <c r="D59" s="61"/>
      <c r="E59" s="61"/>
      <c r="F59" s="61"/>
      <c r="G59" s="61"/>
      <c r="H59" s="52"/>
      <c r="I59" s="52"/>
      <c r="J59" s="52"/>
      <c r="K59" s="52"/>
      <c r="L59" s="52"/>
      <c r="M59" s="52"/>
      <c r="N59" s="54"/>
      <c r="O59" s="54"/>
      <c r="P59" s="54"/>
      <c r="Q59" s="54"/>
      <c r="R59" s="54"/>
      <c r="S59" s="54"/>
      <c r="T59" s="54"/>
    </row>
    <row r="60" spans="1:20" ht="20.100000000000001" customHeight="1">
      <c r="A60" s="5"/>
      <c r="B60" s="2"/>
      <c r="C60" s="2"/>
      <c r="D60" s="14"/>
      <c r="E60" s="14"/>
      <c r="F60" s="14"/>
      <c r="G60" s="14"/>
      <c r="H60" s="2"/>
      <c r="I60" s="2"/>
      <c r="J60" s="2"/>
      <c r="K60" s="2"/>
      <c r="L60" s="2"/>
      <c r="M60" s="2"/>
    </row>
    <row r="61" spans="1:20" ht="20.100000000000001" customHeight="1">
      <c r="A61" s="10" t="s">
        <v>190</v>
      </c>
      <c r="B61" s="2"/>
      <c r="C61" s="2"/>
      <c r="D61" s="14"/>
      <c r="E61" s="14"/>
      <c r="F61" s="14"/>
      <c r="G61" s="14"/>
      <c r="H61" s="2"/>
      <c r="I61" s="2"/>
      <c r="J61" s="2"/>
      <c r="K61" s="2"/>
      <c r="L61" s="2"/>
      <c r="M61" s="2"/>
    </row>
    <row r="62" spans="1:20" ht="15" customHeight="1" thickBot="1">
      <c r="D62" s="15"/>
      <c r="E62" s="15"/>
      <c r="F62" s="15"/>
      <c r="G62" s="15"/>
      <c r="T62" s="22" t="s">
        <v>36</v>
      </c>
    </row>
    <row r="63" spans="1:20" ht="15.95" customHeight="1">
      <c r="A63" s="116" t="s">
        <v>71</v>
      </c>
      <c r="B63" s="117"/>
      <c r="C63" s="117"/>
      <c r="D63" s="117"/>
      <c r="E63" s="117"/>
      <c r="F63" s="117"/>
      <c r="G63" s="119" t="s">
        <v>37</v>
      </c>
      <c r="H63" s="119"/>
      <c r="I63" s="119"/>
      <c r="J63" s="117" t="s">
        <v>1</v>
      </c>
      <c r="K63" s="117"/>
      <c r="L63" s="117"/>
      <c r="M63" s="117"/>
      <c r="N63" s="117"/>
      <c r="O63" s="117"/>
      <c r="P63" s="117"/>
      <c r="Q63" s="119" t="s">
        <v>38</v>
      </c>
      <c r="R63" s="119"/>
      <c r="S63" s="119"/>
      <c r="T63" s="360" t="s">
        <v>5</v>
      </c>
    </row>
    <row r="64" spans="1:20" ht="15.95" customHeight="1">
      <c r="A64" s="118"/>
      <c r="B64" s="114"/>
      <c r="C64" s="114"/>
      <c r="D64" s="114"/>
      <c r="E64" s="114"/>
      <c r="F64" s="114"/>
      <c r="G64" s="120"/>
      <c r="H64" s="120"/>
      <c r="I64" s="120"/>
      <c r="J64" s="114" t="s">
        <v>2</v>
      </c>
      <c r="K64" s="114"/>
      <c r="L64" s="114"/>
      <c r="M64" s="114"/>
      <c r="N64" s="114" t="s">
        <v>3</v>
      </c>
      <c r="O64" s="114"/>
      <c r="P64" s="114"/>
      <c r="Q64" s="120"/>
      <c r="R64" s="120"/>
      <c r="S64" s="120"/>
      <c r="T64" s="115"/>
    </row>
    <row r="65" spans="1:20" ht="20.100000000000001" customHeight="1">
      <c r="A65" s="312" t="s">
        <v>4</v>
      </c>
      <c r="B65" s="313"/>
      <c r="C65" s="313"/>
      <c r="D65" s="313"/>
      <c r="E65" s="313"/>
      <c r="F65" s="313"/>
      <c r="G65" s="364">
        <f>SUM(G66:I102)</f>
        <v>406998694</v>
      </c>
      <c r="H65" s="364"/>
      <c r="I65" s="364"/>
      <c r="J65" s="347">
        <f>SUM(J66:M102)</f>
        <v>605000</v>
      </c>
      <c r="K65" s="347"/>
      <c r="L65" s="347"/>
      <c r="M65" s="347"/>
      <c r="N65" s="352">
        <f>SUM(N66:P102)</f>
        <v>605000</v>
      </c>
      <c r="O65" s="352"/>
      <c r="P65" s="352"/>
      <c r="Q65" s="364">
        <f t="shared" ref="Q65:Q102" si="4">G65-J65+N65</f>
        <v>406998694</v>
      </c>
      <c r="R65" s="364"/>
      <c r="S65" s="364"/>
      <c r="T65" s="17"/>
    </row>
    <row r="66" spans="1:20" ht="17.100000000000001" customHeight="1">
      <c r="A66" s="198" t="s">
        <v>27</v>
      </c>
      <c r="B66" s="199"/>
      <c r="C66" s="199"/>
      <c r="D66" s="199"/>
      <c r="E66" s="199"/>
      <c r="F66" s="199"/>
      <c r="G66" s="197">
        <v>1181854</v>
      </c>
      <c r="H66" s="197"/>
      <c r="I66" s="197"/>
      <c r="J66" s="219">
        <f>K172</f>
        <v>0</v>
      </c>
      <c r="K66" s="219"/>
      <c r="L66" s="219"/>
      <c r="M66" s="219"/>
      <c r="N66" s="298">
        <f>N172</f>
        <v>0</v>
      </c>
      <c r="O66" s="298"/>
      <c r="P66" s="298"/>
      <c r="Q66" s="261">
        <f t="shared" si="4"/>
        <v>1181854</v>
      </c>
      <c r="R66" s="261"/>
      <c r="S66" s="261"/>
      <c r="T66" s="34"/>
    </row>
    <row r="67" spans="1:20" ht="17.100000000000001" customHeight="1">
      <c r="A67" s="198" t="s">
        <v>112</v>
      </c>
      <c r="B67" s="199"/>
      <c r="C67" s="199"/>
      <c r="D67" s="199"/>
      <c r="E67" s="199"/>
      <c r="F67" s="199"/>
      <c r="G67" s="197">
        <v>15607002</v>
      </c>
      <c r="H67" s="197"/>
      <c r="I67" s="197"/>
      <c r="J67" s="219">
        <f>K173</f>
        <v>0</v>
      </c>
      <c r="K67" s="219"/>
      <c r="L67" s="219"/>
      <c r="M67" s="219"/>
      <c r="N67" s="298">
        <f>N173</f>
        <v>605000</v>
      </c>
      <c r="O67" s="298"/>
      <c r="P67" s="298"/>
      <c r="Q67" s="261">
        <f t="shared" ref="Q67" si="5">G67-J67+N67</f>
        <v>16212002</v>
      </c>
      <c r="R67" s="261"/>
      <c r="S67" s="261"/>
      <c r="T67" s="34"/>
    </row>
    <row r="68" spans="1:20" ht="17.100000000000001" customHeight="1">
      <c r="A68" s="198" t="s">
        <v>113</v>
      </c>
      <c r="B68" s="199"/>
      <c r="C68" s="199"/>
      <c r="D68" s="199"/>
      <c r="E68" s="199"/>
      <c r="F68" s="199"/>
      <c r="G68" s="197">
        <v>2336665</v>
      </c>
      <c r="H68" s="197"/>
      <c r="I68" s="197"/>
      <c r="J68" s="219">
        <f>K175</f>
        <v>0</v>
      </c>
      <c r="K68" s="219"/>
      <c r="L68" s="219"/>
      <c r="M68" s="219"/>
      <c r="N68" s="298">
        <f>N175</f>
        <v>0</v>
      </c>
      <c r="O68" s="298"/>
      <c r="P68" s="298"/>
      <c r="Q68" s="261">
        <f t="shared" si="4"/>
        <v>2336665</v>
      </c>
      <c r="R68" s="261"/>
      <c r="S68" s="261"/>
      <c r="T68" s="34"/>
    </row>
    <row r="69" spans="1:20" ht="17.100000000000001" customHeight="1">
      <c r="A69" s="198" t="s">
        <v>114</v>
      </c>
      <c r="B69" s="199"/>
      <c r="C69" s="199"/>
      <c r="D69" s="199"/>
      <c r="E69" s="199"/>
      <c r="F69" s="199"/>
      <c r="G69" s="197">
        <v>92325</v>
      </c>
      <c r="H69" s="197"/>
      <c r="I69" s="197"/>
      <c r="J69" s="219">
        <f>K176</f>
        <v>0</v>
      </c>
      <c r="K69" s="219"/>
      <c r="L69" s="219"/>
      <c r="M69" s="219"/>
      <c r="N69" s="298">
        <f>N176</f>
        <v>0</v>
      </c>
      <c r="O69" s="298"/>
      <c r="P69" s="298"/>
      <c r="Q69" s="261">
        <f t="shared" si="4"/>
        <v>92325</v>
      </c>
      <c r="R69" s="261"/>
      <c r="S69" s="261"/>
      <c r="T69" s="34"/>
    </row>
    <row r="70" spans="1:20" ht="17.100000000000001" customHeight="1">
      <c r="A70" s="198" t="s">
        <v>115</v>
      </c>
      <c r="B70" s="199"/>
      <c r="C70" s="199"/>
      <c r="D70" s="199"/>
      <c r="E70" s="199"/>
      <c r="F70" s="199"/>
      <c r="G70" s="197">
        <v>14933946</v>
      </c>
      <c r="H70" s="197"/>
      <c r="I70" s="197"/>
      <c r="J70" s="219">
        <f>K178</f>
        <v>0</v>
      </c>
      <c r="K70" s="219"/>
      <c r="L70" s="219"/>
      <c r="M70" s="219"/>
      <c r="N70" s="298">
        <f>N178</f>
        <v>0</v>
      </c>
      <c r="O70" s="298"/>
      <c r="P70" s="298"/>
      <c r="Q70" s="261">
        <f t="shared" si="4"/>
        <v>14933946</v>
      </c>
      <c r="R70" s="261"/>
      <c r="S70" s="261"/>
      <c r="T70" s="34"/>
    </row>
    <row r="71" spans="1:20" ht="17.100000000000001" customHeight="1">
      <c r="A71" s="198" t="s">
        <v>22</v>
      </c>
      <c r="B71" s="199"/>
      <c r="C71" s="199"/>
      <c r="D71" s="199"/>
      <c r="E71" s="199"/>
      <c r="F71" s="199"/>
      <c r="G71" s="197">
        <v>69261110</v>
      </c>
      <c r="H71" s="197"/>
      <c r="I71" s="197"/>
      <c r="J71" s="219">
        <f>K179</f>
        <v>0</v>
      </c>
      <c r="K71" s="219"/>
      <c r="L71" s="219"/>
      <c r="M71" s="219"/>
      <c r="N71" s="298">
        <f t="shared" ref="N71" si="6">N179</f>
        <v>0</v>
      </c>
      <c r="O71" s="298"/>
      <c r="P71" s="298"/>
      <c r="Q71" s="261">
        <f t="shared" si="4"/>
        <v>69261110</v>
      </c>
      <c r="R71" s="261"/>
      <c r="S71" s="261"/>
      <c r="T71" s="34"/>
    </row>
    <row r="72" spans="1:20" ht="17.100000000000001" customHeight="1">
      <c r="A72" s="198" t="s">
        <v>116</v>
      </c>
      <c r="B72" s="199"/>
      <c r="C72" s="199"/>
      <c r="D72" s="199"/>
      <c r="E72" s="199"/>
      <c r="F72" s="199"/>
      <c r="G72" s="197">
        <v>57887537</v>
      </c>
      <c r="H72" s="197"/>
      <c r="I72" s="197"/>
      <c r="J72" s="219">
        <f>K180</f>
        <v>0</v>
      </c>
      <c r="K72" s="219"/>
      <c r="L72" s="219"/>
      <c r="M72" s="219"/>
      <c r="N72" s="298">
        <f>N180</f>
        <v>0</v>
      </c>
      <c r="O72" s="298"/>
      <c r="P72" s="298"/>
      <c r="Q72" s="261">
        <f t="shared" ref="Q72" si="7">G72-J72+N72</f>
        <v>57887537</v>
      </c>
      <c r="R72" s="261"/>
      <c r="S72" s="261"/>
      <c r="T72" s="34"/>
    </row>
    <row r="73" spans="1:20" ht="17.100000000000001" customHeight="1">
      <c r="A73" s="198" t="s">
        <v>117</v>
      </c>
      <c r="B73" s="199"/>
      <c r="C73" s="199"/>
      <c r="D73" s="199"/>
      <c r="E73" s="199"/>
      <c r="F73" s="199"/>
      <c r="G73" s="197">
        <v>23436440</v>
      </c>
      <c r="H73" s="197"/>
      <c r="I73" s="197"/>
      <c r="J73" s="219">
        <f t="shared" ref="J73:J75" si="8">K181</f>
        <v>0</v>
      </c>
      <c r="K73" s="219"/>
      <c r="L73" s="219"/>
      <c r="M73" s="219"/>
      <c r="N73" s="298">
        <f>N181</f>
        <v>0</v>
      </c>
      <c r="O73" s="298"/>
      <c r="P73" s="298"/>
      <c r="Q73" s="261">
        <f t="shared" si="4"/>
        <v>23436440</v>
      </c>
      <c r="R73" s="261"/>
      <c r="S73" s="261"/>
      <c r="T73" s="34"/>
    </row>
    <row r="74" spans="1:20" ht="17.100000000000001" customHeight="1">
      <c r="A74" s="198" t="s">
        <v>118</v>
      </c>
      <c r="B74" s="199"/>
      <c r="C74" s="199"/>
      <c r="D74" s="199"/>
      <c r="E74" s="199"/>
      <c r="F74" s="199"/>
      <c r="G74" s="197">
        <v>7086293</v>
      </c>
      <c r="H74" s="197"/>
      <c r="I74" s="197"/>
      <c r="J74" s="219">
        <f t="shared" si="8"/>
        <v>0</v>
      </c>
      <c r="K74" s="219"/>
      <c r="L74" s="219"/>
      <c r="M74" s="219"/>
      <c r="N74" s="298">
        <f>N182</f>
        <v>0</v>
      </c>
      <c r="O74" s="298"/>
      <c r="P74" s="298"/>
      <c r="Q74" s="261">
        <f t="shared" si="4"/>
        <v>7086293</v>
      </c>
      <c r="R74" s="261"/>
      <c r="S74" s="261"/>
      <c r="T74" s="34"/>
    </row>
    <row r="75" spans="1:20" ht="17.100000000000001" customHeight="1">
      <c r="A75" s="198" t="s">
        <v>129</v>
      </c>
      <c r="B75" s="199"/>
      <c r="C75" s="199"/>
      <c r="D75" s="199"/>
      <c r="E75" s="199"/>
      <c r="F75" s="199"/>
      <c r="G75" s="197">
        <v>5608361</v>
      </c>
      <c r="H75" s="197"/>
      <c r="I75" s="197"/>
      <c r="J75" s="219">
        <f t="shared" si="8"/>
        <v>0</v>
      </c>
      <c r="K75" s="219"/>
      <c r="L75" s="219"/>
      <c r="M75" s="219"/>
      <c r="N75" s="298">
        <f>N183</f>
        <v>0</v>
      </c>
      <c r="O75" s="298"/>
      <c r="P75" s="298"/>
      <c r="Q75" s="261">
        <f t="shared" si="4"/>
        <v>5608361</v>
      </c>
      <c r="R75" s="261"/>
      <c r="S75" s="261"/>
      <c r="T75" s="34"/>
    </row>
    <row r="76" spans="1:20" ht="17.100000000000001" customHeight="1">
      <c r="A76" s="198" t="s">
        <v>119</v>
      </c>
      <c r="B76" s="199"/>
      <c r="C76" s="199"/>
      <c r="D76" s="199"/>
      <c r="E76" s="199"/>
      <c r="F76" s="199"/>
      <c r="G76" s="197">
        <v>2512773</v>
      </c>
      <c r="H76" s="197"/>
      <c r="I76" s="197"/>
      <c r="J76" s="219">
        <f>K184</f>
        <v>0</v>
      </c>
      <c r="K76" s="219"/>
      <c r="L76" s="219"/>
      <c r="M76" s="219"/>
      <c r="N76" s="298">
        <f>N184</f>
        <v>0</v>
      </c>
      <c r="O76" s="298"/>
      <c r="P76" s="298"/>
      <c r="Q76" s="261">
        <f t="shared" si="4"/>
        <v>2512773</v>
      </c>
      <c r="R76" s="261"/>
      <c r="S76" s="261"/>
      <c r="T76" s="34"/>
    </row>
    <row r="77" spans="1:20" ht="17.100000000000001" customHeight="1">
      <c r="A77" s="198" t="s">
        <v>23</v>
      </c>
      <c r="B77" s="199"/>
      <c r="C77" s="199"/>
      <c r="D77" s="199"/>
      <c r="E77" s="199"/>
      <c r="F77" s="199"/>
      <c r="G77" s="197">
        <v>56663876</v>
      </c>
      <c r="H77" s="197"/>
      <c r="I77" s="197"/>
      <c r="J77" s="219">
        <f t="shared" ref="J77:J83" si="9">K189</f>
        <v>0</v>
      </c>
      <c r="K77" s="219"/>
      <c r="L77" s="219"/>
      <c r="M77" s="219"/>
      <c r="N77" s="298">
        <f>N189</f>
        <v>0</v>
      </c>
      <c r="O77" s="298"/>
      <c r="P77" s="298"/>
      <c r="Q77" s="261">
        <f t="shared" si="4"/>
        <v>56663876</v>
      </c>
      <c r="R77" s="261"/>
      <c r="S77" s="261"/>
      <c r="T77" s="34"/>
    </row>
    <row r="78" spans="1:20" ht="17.100000000000001" customHeight="1">
      <c r="A78" s="198" t="s">
        <v>128</v>
      </c>
      <c r="B78" s="199"/>
      <c r="C78" s="199"/>
      <c r="D78" s="199"/>
      <c r="E78" s="199"/>
      <c r="F78" s="199"/>
      <c r="G78" s="197">
        <v>658892</v>
      </c>
      <c r="H78" s="197"/>
      <c r="I78" s="197"/>
      <c r="J78" s="219">
        <f t="shared" si="9"/>
        <v>0</v>
      </c>
      <c r="K78" s="219"/>
      <c r="L78" s="219"/>
      <c r="M78" s="219"/>
      <c r="N78" s="298">
        <f>N190</f>
        <v>0</v>
      </c>
      <c r="O78" s="298"/>
      <c r="P78" s="298"/>
      <c r="Q78" s="261">
        <f t="shared" ref="Q78" si="10">G78-J78+N78</f>
        <v>658892</v>
      </c>
      <c r="R78" s="261"/>
      <c r="S78" s="261"/>
      <c r="T78" s="34"/>
    </row>
    <row r="79" spans="1:20" ht="17.100000000000001" customHeight="1">
      <c r="A79" s="198" t="s">
        <v>130</v>
      </c>
      <c r="B79" s="199"/>
      <c r="C79" s="199"/>
      <c r="D79" s="199"/>
      <c r="E79" s="199"/>
      <c r="F79" s="199"/>
      <c r="G79" s="197">
        <v>887569</v>
      </c>
      <c r="H79" s="197"/>
      <c r="I79" s="197"/>
      <c r="J79" s="219">
        <f t="shared" si="9"/>
        <v>0</v>
      </c>
      <c r="K79" s="219"/>
      <c r="L79" s="219"/>
      <c r="M79" s="219"/>
      <c r="N79" s="298">
        <f>N191</f>
        <v>0</v>
      </c>
      <c r="O79" s="298"/>
      <c r="P79" s="298"/>
      <c r="Q79" s="261">
        <f t="shared" si="4"/>
        <v>887569</v>
      </c>
      <c r="R79" s="261"/>
      <c r="S79" s="261"/>
      <c r="T79" s="34"/>
    </row>
    <row r="80" spans="1:20" ht="17.100000000000001" customHeight="1">
      <c r="A80" s="198" t="s">
        <v>131</v>
      </c>
      <c r="B80" s="199"/>
      <c r="C80" s="199"/>
      <c r="D80" s="199"/>
      <c r="E80" s="199"/>
      <c r="F80" s="199"/>
      <c r="G80" s="197">
        <v>3450554</v>
      </c>
      <c r="H80" s="197"/>
      <c r="I80" s="197"/>
      <c r="J80" s="219">
        <f t="shared" si="9"/>
        <v>0</v>
      </c>
      <c r="K80" s="219"/>
      <c r="L80" s="219"/>
      <c r="M80" s="219"/>
      <c r="N80" s="298">
        <f>N192</f>
        <v>0</v>
      </c>
      <c r="O80" s="298"/>
      <c r="P80" s="298"/>
      <c r="Q80" s="261">
        <f t="shared" si="4"/>
        <v>3450554</v>
      </c>
      <c r="R80" s="261"/>
      <c r="S80" s="261"/>
      <c r="T80" s="34"/>
    </row>
    <row r="81" spans="1:20" ht="17.100000000000001" customHeight="1">
      <c r="A81" s="198" t="s">
        <v>120</v>
      </c>
      <c r="B81" s="199"/>
      <c r="C81" s="199"/>
      <c r="D81" s="199"/>
      <c r="E81" s="199"/>
      <c r="F81" s="199"/>
      <c r="G81" s="197">
        <v>7930130</v>
      </c>
      <c r="H81" s="197"/>
      <c r="I81" s="197"/>
      <c r="J81" s="219">
        <f t="shared" si="9"/>
        <v>0</v>
      </c>
      <c r="K81" s="219"/>
      <c r="L81" s="219"/>
      <c r="M81" s="219"/>
      <c r="N81" s="298">
        <f>N193</f>
        <v>0</v>
      </c>
      <c r="O81" s="298"/>
      <c r="P81" s="298"/>
      <c r="Q81" s="261">
        <f t="shared" si="4"/>
        <v>7930130</v>
      </c>
      <c r="R81" s="261"/>
      <c r="S81" s="261"/>
      <c r="T81" s="34"/>
    </row>
    <row r="82" spans="1:20" ht="17.100000000000001" customHeight="1">
      <c r="A82" s="198" t="s">
        <v>121</v>
      </c>
      <c r="B82" s="199"/>
      <c r="C82" s="199"/>
      <c r="D82" s="199"/>
      <c r="E82" s="199"/>
      <c r="F82" s="199"/>
      <c r="G82" s="197">
        <v>773955</v>
      </c>
      <c r="H82" s="197"/>
      <c r="I82" s="197"/>
      <c r="J82" s="219">
        <f t="shared" si="9"/>
        <v>0</v>
      </c>
      <c r="K82" s="219"/>
      <c r="L82" s="219"/>
      <c r="M82" s="219"/>
      <c r="N82" s="298">
        <f t="shared" ref="N82" si="11">N194</f>
        <v>0</v>
      </c>
      <c r="O82" s="298"/>
      <c r="P82" s="298"/>
      <c r="Q82" s="261">
        <f t="shared" si="4"/>
        <v>773955</v>
      </c>
      <c r="R82" s="261"/>
      <c r="S82" s="261"/>
      <c r="T82" s="34"/>
    </row>
    <row r="83" spans="1:20" ht="17.100000000000001" customHeight="1">
      <c r="A83" s="198" t="s">
        <v>122</v>
      </c>
      <c r="B83" s="199"/>
      <c r="C83" s="199"/>
      <c r="D83" s="199"/>
      <c r="E83" s="199"/>
      <c r="F83" s="199"/>
      <c r="G83" s="197">
        <v>9421668</v>
      </c>
      <c r="H83" s="197"/>
      <c r="I83" s="197"/>
      <c r="J83" s="219">
        <f t="shared" si="9"/>
        <v>160000</v>
      </c>
      <c r="K83" s="219"/>
      <c r="L83" s="219"/>
      <c r="M83" s="219"/>
      <c r="N83" s="298">
        <f>N195</f>
        <v>0</v>
      </c>
      <c r="O83" s="298"/>
      <c r="P83" s="298"/>
      <c r="Q83" s="261">
        <f t="shared" ref="Q83" si="12">G83-J83+N83</f>
        <v>9261668</v>
      </c>
      <c r="R83" s="261"/>
      <c r="S83" s="261"/>
      <c r="T83" s="34"/>
    </row>
    <row r="84" spans="1:20" ht="17.100000000000001" customHeight="1">
      <c r="A84" s="198" t="s">
        <v>123</v>
      </c>
      <c r="B84" s="199"/>
      <c r="C84" s="199"/>
      <c r="D84" s="199"/>
      <c r="E84" s="199"/>
      <c r="F84" s="199"/>
      <c r="G84" s="197">
        <v>3410576</v>
      </c>
      <c r="H84" s="197"/>
      <c r="I84" s="197"/>
      <c r="J84" s="219">
        <f>K197</f>
        <v>0</v>
      </c>
      <c r="K84" s="219"/>
      <c r="L84" s="219"/>
      <c r="M84" s="219"/>
      <c r="N84" s="298">
        <f>N197</f>
        <v>0</v>
      </c>
      <c r="O84" s="298"/>
      <c r="P84" s="298"/>
      <c r="Q84" s="261">
        <f t="shared" si="4"/>
        <v>3410576</v>
      </c>
      <c r="R84" s="261"/>
      <c r="S84" s="261"/>
      <c r="T84" s="34"/>
    </row>
    <row r="85" spans="1:20" ht="17.100000000000001" customHeight="1">
      <c r="A85" s="198" t="s">
        <v>24</v>
      </c>
      <c r="B85" s="199"/>
      <c r="C85" s="199"/>
      <c r="D85" s="199"/>
      <c r="E85" s="199"/>
      <c r="F85" s="199"/>
      <c r="G85" s="197">
        <v>181228</v>
      </c>
      <c r="H85" s="197"/>
      <c r="I85" s="197"/>
      <c r="J85" s="219">
        <f t="shared" ref="J85:J86" si="13">K199</f>
        <v>0</v>
      </c>
      <c r="K85" s="219"/>
      <c r="L85" s="219"/>
      <c r="M85" s="219"/>
      <c r="N85" s="298">
        <f>N199</f>
        <v>0</v>
      </c>
      <c r="O85" s="298"/>
      <c r="P85" s="298"/>
      <c r="Q85" s="261">
        <f t="shared" si="4"/>
        <v>181228</v>
      </c>
      <c r="R85" s="261"/>
      <c r="S85" s="261"/>
      <c r="T85" s="34"/>
    </row>
    <row r="86" spans="1:20" ht="17.100000000000001" customHeight="1">
      <c r="A86" s="198" t="s">
        <v>48</v>
      </c>
      <c r="B86" s="199"/>
      <c r="C86" s="199"/>
      <c r="D86" s="199"/>
      <c r="E86" s="199"/>
      <c r="F86" s="199"/>
      <c r="G86" s="197">
        <v>898582</v>
      </c>
      <c r="H86" s="197"/>
      <c r="I86" s="197"/>
      <c r="J86" s="219">
        <f t="shared" si="13"/>
        <v>0</v>
      </c>
      <c r="K86" s="219"/>
      <c r="L86" s="219"/>
      <c r="M86" s="219"/>
      <c r="N86" s="298">
        <f t="shared" ref="N86" si="14">N200</f>
        <v>0</v>
      </c>
      <c r="O86" s="298"/>
      <c r="P86" s="298"/>
      <c r="Q86" s="261">
        <f t="shared" si="4"/>
        <v>898582</v>
      </c>
      <c r="R86" s="261"/>
      <c r="S86" s="261"/>
      <c r="T86" s="34"/>
    </row>
    <row r="87" spans="1:20" ht="17.100000000000001" customHeight="1">
      <c r="A87" s="198" t="s">
        <v>47</v>
      </c>
      <c r="B87" s="199"/>
      <c r="C87" s="199"/>
      <c r="D87" s="199"/>
      <c r="E87" s="199"/>
      <c r="F87" s="199"/>
      <c r="G87" s="197">
        <v>1233366</v>
      </c>
      <c r="H87" s="197"/>
      <c r="I87" s="197"/>
      <c r="J87" s="219">
        <f>K201</f>
        <v>0</v>
      </c>
      <c r="K87" s="219"/>
      <c r="L87" s="219"/>
      <c r="M87" s="219"/>
      <c r="N87" s="298">
        <f>N201</f>
        <v>0</v>
      </c>
      <c r="O87" s="298"/>
      <c r="P87" s="298"/>
      <c r="Q87" s="261">
        <f t="shared" si="4"/>
        <v>1233366</v>
      </c>
      <c r="R87" s="261"/>
      <c r="S87" s="261"/>
      <c r="T87" s="34"/>
    </row>
    <row r="88" spans="1:20" ht="17.100000000000001" customHeight="1">
      <c r="A88" s="198" t="s">
        <v>25</v>
      </c>
      <c r="B88" s="199"/>
      <c r="C88" s="199"/>
      <c r="D88" s="199"/>
      <c r="E88" s="199"/>
      <c r="F88" s="199"/>
      <c r="G88" s="197">
        <v>31850446</v>
      </c>
      <c r="H88" s="197"/>
      <c r="I88" s="197"/>
      <c r="J88" s="219">
        <f>K202</f>
        <v>0</v>
      </c>
      <c r="K88" s="219"/>
      <c r="L88" s="219"/>
      <c r="M88" s="219"/>
      <c r="N88" s="298">
        <f>N202</f>
        <v>0</v>
      </c>
      <c r="O88" s="298"/>
      <c r="P88" s="298"/>
      <c r="Q88" s="261">
        <f t="shared" si="4"/>
        <v>31850446</v>
      </c>
      <c r="R88" s="261"/>
      <c r="S88" s="261"/>
      <c r="T88" s="34"/>
    </row>
    <row r="89" spans="1:20" ht="17.100000000000001" customHeight="1">
      <c r="A89" s="198" t="s">
        <v>26</v>
      </c>
      <c r="B89" s="199"/>
      <c r="C89" s="199"/>
      <c r="D89" s="199"/>
      <c r="E89" s="199"/>
      <c r="F89" s="199"/>
      <c r="G89" s="197">
        <v>27487445</v>
      </c>
      <c r="H89" s="197"/>
      <c r="I89" s="197"/>
      <c r="J89" s="219">
        <f>K203</f>
        <v>350000</v>
      </c>
      <c r="K89" s="219"/>
      <c r="L89" s="219"/>
      <c r="M89" s="219"/>
      <c r="N89" s="298">
        <f>N203</f>
        <v>0</v>
      </c>
      <c r="O89" s="298"/>
      <c r="P89" s="298"/>
      <c r="Q89" s="261">
        <f t="shared" si="4"/>
        <v>27137445</v>
      </c>
      <c r="R89" s="261"/>
      <c r="S89" s="261"/>
      <c r="T89" s="34"/>
    </row>
    <row r="90" spans="1:20" ht="17.100000000000001" customHeight="1">
      <c r="A90" s="198" t="s">
        <v>132</v>
      </c>
      <c r="B90" s="199"/>
      <c r="C90" s="199"/>
      <c r="D90" s="199"/>
      <c r="E90" s="199"/>
      <c r="F90" s="199"/>
      <c r="G90" s="197">
        <v>21473972</v>
      </c>
      <c r="H90" s="197"/>
      <c r="I90" s="197"/>
      <c r="J90" s="219">
        <f>K208</f>
        <v>0</v>
      </c>
      <c r="K90" s="219"/>
      <c r="L90" s="219"/>
      <c r="M90" s="219"/>
      <c r="N90" s="298">
        <f>N208</f>
        <v>0</v>
      </c>
      <c r="O90" s="298"/>
      <c r="P90" s="298"/>
      <c r="Q90" s="261">
        <f t="shared" si="4"/>
        <v>21473972</v>
      </c>
      <c r="R90" s="261"/>
      <c r="S90" s="261"/>
      <c r="T90" s="34"/>
    </row>
    <row r="91" spans="1:20" ht="17.100000000000001" customHeight="1">
      <c r="A91" s="198" t="s">
        <v>124</v>
      </c>
      <c r="B91" s="199"/>
      <c r="C91" s="199"/>
      <c r="D91" s="199"/>
      <c r="E91" s="199"/>
      <c r="F91" s="199"/>
      <c r="G91" s="197">
        <v>2679726</v>
      </c>
      <c r="H91" s="197"/>
      <c r="I91" s="197"/>
      <c r="J91" s="219">
        <f>K210</f>
        <v>0</v>
      </c>
      <c r="K91" s="219"/>
      <c r="L91" s="219"/>
      <c r="M91" s="219"/>
      <c r="N91" s="298">
        <f>N210</f>
        <v>0</v>
      </c>
      <c r="O91" s="298"/>
      <c r="P91" s="298"/>
      <c r="Q91" s="261">
        <f t="shared" ref="Q91" si="15">G91-J91+N91</f>
        <v>2679726</v>
      </c>
      <c r="R91" s="261"/>
      <c r="S91" s="261"/>
      <c r="T91" s="34"/>
    </row>
    <row r="92" spans="1:20" ht="17.100000000000001" customHeight="1">
      <c r="A92" s="198" t="s">
        <v>125</v>
      </c>
      <c r="B92" s="199"/>
      <c r="C92" s="199"/>
      <c r="D92" s="199"/>
      <c r="E92" s="199"/>
      <c r="F92" s="199"/>
      <c r="G92" s="197">
        <v>8303629</v>
      </c>
      <c r="H92" s="197"/>
      <c r="I92" s="197"/>
      <c r="J92" s="219">
        <f>K211</f>
        <v>0</v>
      </c>
      <c r="K92" s="219"/>
      <c r="L92" s="219"/>
      <c r="M92" s="219"/>
      <c r="N92" s="298">
        <f>N211</f>
        <v>0</v>
      </c>
      <c r="O92" s="298"/>
      <c r="P92" s="298"/>
      <c r="Q92" s="261">
        <f t="shared" si="4"/>
        <v>8303629</v>
      </c>
      <c r="R92" s="261"/>
      <c r="S92" s="261"/>
      <c r="T92" s="34"/>
    </row>
    <row r="93" spans="1:20" ht="17.100000000000001" customHeight="1">
      <c r="A93" s="198" t="s">
        <v>179</v>
      </c>
      <c r="B93" s="199"/>
      <c r="C93" s="199"/>
      <c r="D93" s="199"/>
      <c r="E93" s="199"/>
      <c r="F93" s="199"/>
      <c r="G93" s="197">
        <v>10410253</v>
      </c>
      <c r="H93" s="197"/>
      <c r="I93" s="197"/>
      <c r="J93" s="219">
        <f>K213</f>
        <v>95000</v>
      </c>
      <c r="K93" s="219"/>
      <c r="L93" s="219"/>
      <c r="M93" s="219"/>
      <c r="N93" s="298">
        <f>N213</f>
        <v>0</v>
      </c>
      <c r="O93" s="298"/>
      <c r="P93" s="298"/>
      <c r="Q93" s="261">
        <f t="shared" si="4"/>
        <v>10315253</v>
      </c>
      <c r="R93" s="261"/>
      <c r="S93" s="261"/>
      <c r="T93" s="34"/>
    </row>
    <row r="94" spans="1:20" ht="17.100000000000001" customHeight="1">
      <c r="A94" s="198" t="s">
        <v>133</v>
      </c>
      <c r="B94" s="199"/>
      <c r="C94" s="199"/>
      <c r="D94" s="199"/>
      <c r="E94" s="199"/>
      <c r="F94" s="199"/>
      <c r="G94" s="197">
        <v>9132328</v>
      </c>
      <c r="H94" s="197"/>
      <c r="I94" s="197"/>
      <c r="J94" s="219">
        <f>K215</f>
        <v>0</v>
      </c>
      <c r="K94" s="219"/>
      <c r="L94" s="219"/>
      <c r="M94" s="219"/>
      <c r="N94" s="298">
        <f>N215</f>
        <v>0</v>
      </c>
      <c r="O94" s="298"/>
      <c r="P94" s="298"/>
      <c r="Q94" s="261">
        <f t="shared" si="4"/>
        <v>9132328</v>
      </c>
      <c r="R94" s="261"/>
      <c r="S94" s="261"/>
      <c r="T94" s="34"/>
    </row>
    <row r="95" spans="1:20" ht="17.100000000000001" customHeight="1">
      <c r="A95" s="198" t="s">
        <v>28</v>
      </c>
      <c r="B95" s="199"/>
      <c r="C95" s="199"/>
      <c r="D95" s="199"/>
      <c r="E95" s="199"/>
      <c r="F95" s="199"/>
      <c r="G95" s="197">
        <v>3524938</v>
      </c>
      <c r="H95" s="197"/>
      <c r="I95" s="197"/>
      <c r="J95" s="219">
        <f>K216</f>
        <v>0</v>
      </c>
      <c r="K95" s="219"/>
      <c r="L95" s="219"/>
      <c r="M95" s="219"/>
      <c r="N95" s="298">
        <f>N216</f>
        <v>0</v>
      </c>
      <c r="O95" s="298"/>
      <c r="P95" s="298"/>
      <c r="Q95" s="261">
        <f t="shared" si="4"/>
        <v>3524938</v>
      </c>
      <c r="R95" s="261"/>
      <c r="S95" s="261"/>
      <c r="T95" s="34"/>
    </row>
    <row r="96" spans="1:20" ht="17.100000000000001" customHeight="1">
      <c r="A96" s="198" t="s">
        <v>29</v>
      </c>
      <c r="B96" s="199"/>
      <c r="C96" s="199"/>
      <c r="D96" s="199"/>
      <c r="E96" s="199"/>
      <c r="F96" s="199"/>
      <c r="G96" s="197">
        <v>3592929</v>
      </c>
      <c r="H96" s="197"/>
      <c r="I96" s="197"/>
      <c r="J96" s="219">
        <f>K217</f>
        <v>0</v>
      </c>
      <c r="K96" s="219"/>
      <c r="L96" s="219"/>
      <c r="M96" s="219"/>
      <c r="N96" s="298">
        <f>N217</f>
        <v>0</v>
      </c>
      <c r="O96" s="298"/>
      <c r="P96" s="298"/>
      <c r="Q96" s="261">
        <f t="shared" si="4"/>
        <v>3592929</v>
      </c>
      <c r="R96" s="261"/>
      <c r="S96" s="261"/>
      <c r="T96" s="34"/>
    </row>
    <row r="97" spans="1:20" ht="17.100000000000001" customHeight="1">
      <c r="A97" s="198" t="s">
        <v>134</v>
      </c>
      <c r="B97" s="199"/>
      <c r="C97" s="199"/>
      <c r="D97" s="199"/>
      <c r="E97" s="199"/>
      <c r="F97" s="199"/>
      <c r="G97" s="197">
        <v>532068</v>
      </c>
      <c r="H97" s="197"/>
      <c r="I97" s="197"/>
      <c r="J97" s="219">
        <f t="shared" ref="J97:J99" si="16">K219</f>
        <v>0</v>
      </c>
      <c r="K97" s="219"/>
      <c r="L97" s="219"/>
      <c r="M97" s="219"/>
      <c r="N97" s="298">
        <f>N219</f>
        <v>0</v>
      </c>
      <c r="O97" s="298"/>
      <c r="P97" s="298"/>
      <c r="Q97" s="261">
        <f t="shared" si="4"/>
        <v>532068</v>
      </c>
      <c r="R97" s="261"/>
      <c r="S97" s="261"/>
      <c r="T97" s="34"/>
    </row>
    <row r="98" spans="1:20" ht="17.100000000000001" customHeight="1">
      <c r="A98" s="198" t="s">
        <v>51</v>
      </c>
      <c r="B98" s="199"/>
      <c r="C98" s="199"/>
      <c r="D98" s="199"/>
      <c r="E98" s="199"/>
      <c r="F98" s="199"/>
      <c r="G98" s="197">
        <v>513131</v>
      </c>
      <c r="H98" s="197"/>
      <c r="I98" s="197"/>
      <c r="J98" s="219">
        <f t="shared" si="16"/>
        <v>0</v>
      </c>
      <c r="K98" s="219"/>
      <c r="L98" s="219"/>
      <c r="M98" s="219"/>
      <c r="N98" s="298">
        <f t="shared" ref="N98" si="17">N220</f>
        <v>0</v>
      </c>
      <c r="O98" s="298"/>
      <c r="P98" s="298"/>
      <c r="Q98" s="261">
        <f t="shared" si="4"/>
        <v>513131</v>
      </c>
      <c r="R98" s="261"/>
      <c r="S98" s="261"/>
      <c r="T98" s="34"/>
    </row>
    <row r="99" spans="1:20" ht="17.100000000000001" customHeight="1">
      <c r="A99" s="198" t="s">
        <v>52</v>
      </c>
      <c r="B99" s="199"/>
      <c r="C99" s="199"/>
      <c r="D99" s="199"/>
      <c r="E99" s="199"/>
      <c r="F99" s="199"/>
      <c r="G99" s="197">
        <v>476146</v>
      </c>
      <c r="H99" s="197"/>
      <c r="I99" s="197"/>
      <c r="J99" s="219">
        <f t="shared" si="16"/>
        <v>0</v>
      </c>
      <c r="K99" s="219"/>
      <c r="L99" s="219"/>
      <c r="M99" s="219"/>
      <c r="N99" s="298">
        <f>N221</f>
        <v>0</v>
      </c>
      <c r="O99" s="298"/>
      <c r="P99" s="298"/>
      <c r="Q99" s="261">
        <f t="shared" si="4"/>
        <v>476146</v>
      </c>
      <c r="R99" s="261"/>
      <c r="S99" s="261"/>
      <c r="T99" s="34"/>
    </row>
    <row r="100" spans="1:20" ht="17.100000000000001" customHeight="1">
      <c r="A100" s="198" t="s">
        <v>53</v>
      </c>
      <c r="B100" s="199"/>
      <c r="C100" s="199"/>
      <c r="D100" s="199"/>
      <c r="E100" s="199"/>
      <c r="F100" s="199"/>
      <c r="G100" s="197">
        <v>460945</v>
      </c>
      <c r="H100" s="197"/>
      <c r="I100" s="197"/>
      <c r="J100" s="219">
        <f>K222</f>
        <v>0</v>
      </c>
      <c r="K100" s="219"/>
      <c r="L100" s="219"/>
      <c r="M100" s="219"/>
      <c r="N100" s="298">
        <f>N222</f>
        <v>0</v>
      </c>
      <c r="O100" s="298"/>
      <c r="P100" s="298"/>
      <c r="Q100" s="261">
        <f t="shared" si="4"/>
        <v>460945</v>
      </c>
      <c r="R100" s="261"/>
      <c r="S100" s="261"/>
      <c r="T100" s="34"/>
    </row>
    <row r="101" spans="1:20" ht="17.100000000000001" customHeight="1">
      <c r="A101" s="198" t="s">
        <v>55</v>
      </c>
      <c r="B101" s="199"/>
      <c r="C101" s="199"/>
      <c r="D101" s="199"/>
      <c r="E101" s="199"/>
      <c r="F101" s="199"/>
      <c r="G101" s="197">
        <v>372627</v>
      </c>
      <c r="H101" s="197"/>
      <c r="I101" s="197"/>
      <c r="J101" s="219">
        <f>K223</f>
        <v>0</v>
      </c>
      <c r="K101" s="219"/>
      <c r="L101" s="219"/>
      <c r="M101" s="219"/>
      <c r="N101" s="298">
        <f>N223</f>
        <v>0</v>
      </c>
      <c r="O101" s="298"/>
      <c r="P101" s="298"/>
      <c r="Q101" s="261">
        <f t="shared" si="4"/>
        <v>372627</v>
      </c>
      <c r="R101" s="261"/>
      <c r="S101" s="261"/>
      <c r="T101" s="34"/>
    </row>
    <row r="102" spans="1:20" ht="17.100000000000001" customHeight="1" thickBot="1">
      <c r="A102" s="223" t="s">
        <v>54</v>
      </c>
      <c r="B102" s="224"/>
      <c r="C102" s="224"/>
      <c r="D102" s="224"/>
      <c r="E102" s="224"/>
      <c r="F102" s="224"/>
      <c r="G102" s="218">
        <v>733409</v>
      </c>
      <c r="H102" s="218"/>
      <c r="I102" s="218"/>
      <c r="J102" s="399">
        <f>K224</f>
        <v>0</v>
      </c>
      <c r="K102" s="399"/>
      <c r="L102" s="399"/>
      <c r="M102" s="399"/>
      <c r="N102" s="300">
        <f>N224</f>
        <v>0</v>
      </c>
      <c r="O102" s="300"/>
      <c r="P102" s="300"/>
      <c r="Q102" s="299">
        <f t="shared" si="4"/>
        <v>733409</v>
      </c>
      <c r="R102" s="299"/>
      <c r="S102" s="299"/>
      <c r="T102" s="35"/>
    </row>
    <row r="103" spans="1:20" ht="24.95" customHeight="1">
      <c r="A103" s="38"/>
      <c r="B103" s="38"/>
      <c r="C103" s="38"/>
      <c r="D103" s="38"/>
      <c r="E103" s="38"/>
      <c r="F103" s="38"/>
      <c r="G103" s="38"/>
      <c r="H103" s="39"/>
      <c r="I103" s="39"/>
      <c r="J103" s="39"/>
      <c r="K103" s="40"/>
      <c r="L103" s="40"/>
      <c r="M103" s="40"/>
      <c r="N103" s="41"/>
      <c r="O103" s="41"/>
      <c r="P103" s="41"/>
      <c r="Q103" s="42"/>
      <c r="R103" s="42"/>
      <c r="S103" s="42"/>
      <c r="T103" s="43"/>
    </row>
    <row r="104" spans="1:20" ht="20.100000000000001" customHeight="1">
      <c r="A104" s="38"/>
      <c r="B104" s="38"/>
      <c r="C104" s="38"/>
      <c r="D104" s="38"/>
      <c r="E104" s="38"/>
      <c r="F104" s="38"/>
      <c r="G104" s="38"/>
      <c r="H104" s="39"/>
      <c r="I104" s="39"/>
      <c r="J104" s="39"/>
      <c r="K104" s="40"/>
      <c r="L104" s="40"/>
      <c r="M104" s="40"/>
      <c r="N104" s="41"/>
      <c r="O104" s="41"/>
      <c r="P104" s="41"/>
      <c r="Q104" s="42"/>
      <c r="R104" s="42"/>
      <c r="S104" s="42"/>
      <c r="T104" s="43"/>
    </row>
    <row r="105" spans="1:20" ht="24.95" customHeight="1">
      <c r="A105" s="10" t="s">
        <v>191</v>
      </c>
      <c r="B105" s="4"/>
      <c r="C105" s="4"/>
      <c r="D105" s="2"/>
      <c r="E105" s="2"/>
      <c r="F105" s="2"/>
      <c r="G105" s="2"/>
      <c r="H105" s="2"/>
      <c r="I105" s="2"/>
      <c r="J105" s="2"/>
      <c r="K105" s="14"/>
      <c r="L105" s="14"/>
      <c r="M105" s="14"/>
      <c r="N105" s="2"/>
      <c r="O105" s="2"/>
      <c r="P105" s="2"/>
      <c r="Q105" s="2"/>
      <c r="R105" s="2"/>
      <c r="S105" s="2"/>
    </row>
    <row r="106" spans="1:20" ht="20.100000000000001" customHeight="1" thickBot="1">
      <c r="K106" s="15"/>
      <c r="L106" s="15"/>
      <c r="M106" s="15"/>
      <c r="T106" s="22" t="s">
        <v>36</v>
      </c>
    </row>
    <row r="107" spans="1:20" ht="24.95" customHeight="1">
      <c r="A107" s="116" t="s">
        <v>40</v>
      </c>
      <c r="B107" s="117"/>
      <c r="C107" s="117"/>
      <c r="D107" s="117"/>
      <c r="E107" s="117"/>
      <c r="F107" s="117"/>
      <c r="G107" s="119" t="s">
        <v>37</v>
      </c>
      <c r="H107" s="119"/>
      <c r="I107" s="119"/>
      <c r="J107" s="117" t="s">
        <v>1</v>
      </c>
      <c r="K107" s="117"/>
      <c r="L107" s="117"/>
      <c r="M107" s="117"/>
      <c r="N107" s="117"/>
      <c r="O107" s="117"/>
      <c r="P107" s="117"/>
      <c r="Q107" s="119" t="s">
        <v>38</v>
      </c>
      <c r="R107" s="119"/>
      <c r="S107" s="119"/>
      <c r="T107" s="360" t="s">
        <v>91</v>
      </c>
    </row>
    <row r="108" spans="1:20" ht="24.95" customHeight="1">
      <c r="A108" s="118"/>
      <c r="B108" s="114"/>
      <c r="C108" s="114"/>
      <c r="D108" s="114"/>
      <c r="E108" s="114"/>
      <c r="F108" s="114"/>
      <c r="G108" s="120"/>
      <c r="H108" s="120"/>
      <c r="I108" s="120"/>
      <c r="J108" s="114" t="s">
        <v>2</v>
      </c>
      <c r="K108" s="114"/>
      <c r="L108" s="114"/>
      <c r="M108" s="114"/>
      <c r="N108" s="114" t="s">
        <v>3</v>
      </c>
      <c r="O108" s="114"/>
      <c r="P108" s="114"/>
      <c r="Q108" s="120"/>
      <c r="R108" s="120"/>
      <c r="S108" s="120"/>
      <c r="T108" s="115"/>
    </row>
    <row r="109" spans="1:20" ht="50.1" customHeight="1">
      <c r="A109" s="310" t="s">
        <v>4</v>
      </c>
      <c r="B109" s="311"/>
      <c r="C109" s="311"/>
      <c r="D109" s="311"/>
      <c r="E109" s="311"/>
      <c r="F109" s="311"/>
      <c r="G109" s="350">
        <f>G110+G112</f>
        <v>13636288</v>
      </c>
      <c r="H109" s="350"/>
      <c r="I109" s="350"/>
      <c r="J109" s="398">
        <f>J110+J112</f>
        <v>350000</v>
      </c>
      <c r="K109" s="398"/>
      <c r="L109" s="398"/>
      <c r="M109" s="398"/>
      <c r="N109" s="402">
        <f>N110+N112</f>
        <v>0</v>
      </c>
      <c r="O109" s="402"/>
      <c r="P109" s="402"/>
      <c r="Q109" s="350">
        <f t="shared" ref="Q109:Q117" si="18">G109-J109+N109</f>
        <v>13286288</v>
      </c>
      <c r="R109" s="350"/>
      <c r="S109" s="350"/>
      <c r="T109" s="37"/>
    </row>
    <row r="110" spans="1:20" ht="50.1" customHeight="1">
      <c r="A110" s="227" t="s">
        <v>33</v>
      </c>
      <c r="B110" s="228"/>
      <c r="C110" s="228"/>
      <c r="D110" s="228"/>
      <c r="E110" s="228"/>
      <c r="F110" s="228"/>
      <c r="G110" s="349">
        <f>SUM(G111:G111)</f>
        <v>4179007</v>
      </c>
      <c r="H110" s="349"/>
      <c r="I110" s="349"/>
      <c r="J110" s="397">
        <f>SUM(J111:M111)</f>
        <v>0</v>
      </c>
      <c r="K110" s="397"/>
      <c r="L110" s="397"/>
      <c r="M110" s="397"/>
      <c r="N110" s="361">
        <f>SUM(N111:P111)</f>
        <v>0</v>
      </c>
      <c r="O110" s="361"/>
      <c r="P110" s="361"/>
      <c r="Q110" s="349">
        <f t="shared" si="18"/>
        <v>4179007</v>
      </c>
      <c r="R110" s="349"/>
      <c r="S110" s="349"/>
      <c r="T110" s="36"/>
    </row>
    <row r="111" spans="1:20" ht="50.1" customHeight="1">
      <c r="A111" s="225" t="s">
        <v>163</v>
      </c>
      <c r="B111" s="226"/>
      <c r="C111" s="226"/>
      <c r="D111" s="226"/>
      <c r="E111" s="226"/>
      <c r="F111" s="226"/>
      <c r="G111" s="261">
        <f>G47</f>
        <v>4179007</v>
      </c>
      <c r="H111" s="261"/>
      <c r="I111" s="261"/>
      <c r="J111" s="270">
        <f>K233</f>
        <v>0</v>
      </c>
      <c r="K111" s="270"/>
      <c r="L111" s="270"/>
      <c r="M111" s="270"/>
      <c r="N111" s="298">
        <f>N233</f>
        <v>0</v>
      </c>
      <c r="O111" s="298"/>
      <c r="P111" s="298"/>
      <c r="Q111" s="261">
        <f t="shared" si="18"/>
        <v>4179007</v>
      </c>
      <c r="R111" s="261"/>
      <c r="S111" s="261"/>
      <c r="T111" s="34"/>
    </row>
    <row r="112" spans="1:20" ht="50.1" customHeight="1">
      <c r="A112" s="227" t="s">
        <v>41</v>
      </c>
      <c r="B112" s="228"/>
      <c r="C112" s="228"/>
      <c r="D112" s="228"/>
      <c r="E112" s="228"/>
      <c r="F112" s="228"/>
      <c r="G112" s="349">
        <f>SUM(G113:G117)</f>
        <v>9457281</v>
      </c>
      <c r="H112" s="349"/>
      <c r="I112" s="349"/>
      <c r="J112" s="271">
        <f>SUM(J113:M117)</f>
        <v>350000</v>
      </c>
      <c r="K112" s="271"/>
      <c r="L112" s="271"/>
      <c r="M112" s="271"/>
      <c r="N112" s="401">
        <f>SUM(N113:P117)</f>
        <v>0</v>
      </c>
      <c r="O112" s="401"/>
      <c r="P112" s="401"/>
      <c r="Q112" s="349">
        <f t="shared" si="18"/>
        <v>9107281</v>
      </c>
      <c r="R112" s="349"/>
      <c r="S112" s="349"/>
      <c r="T112" s="36"/>
    </row>
    <row r="113" spans="1:20" ht="50.1" customHeight="1">
      <c r="A113" s="225" t="s">
        <v>103</v>
      </c>
      <c r="B113" s="226"/>
      <c r="C113" s="226"/>
      <c r="D113" s="226"/>
      <c r="E113" s="226"/>
      <c r="F113" s="226"/>
      <c r="G113" s="261">
        <f>G53</f>
        <v>830539</v>
      </c>
      <c r="H113" s="261"/>
      <c r="I113" s="261"/>
      <c r="J113" s="245">
        <f>K235</f>
        <v>0</v>
      </c>
      <c r="K113" s="245"/>
      <c r="L113" s="245"/>
      <c r="M113" s="245"/>
      <c r="N113" s="400">
        <f>N235</f>
        <v>0</v>
      </c>
      <c r="O113" s="400"/>
      <c r="P113" s="400"/>
      <c r="Q113" s="261">
        <f t="shared" si="18"/>
        <v>830539</v>
      </c>
      <c r="R113" s="261"/>
      <c r="S113" s="261"/>
      <c r="T113" s="34"/>
    </row>
    <row r="114" spans="1:20" ht="50.1" customHeight="1">
      <c r="A114" s="225" t="s">
        <v>104</v>
      </c>
      <c r="B114" s="226"/>
      <c r="C114" s="226"/>
      <c r="D114" s="226"/>
      <c r="E114" s="226"/>
      <c r="F114" s="226"/>
      <c r="G114" s="261">
        <f>G54</f>
        <v>6739138</v>
      </c>
      <c r="H114" s="261"/>
      <c r="I114" s="261"/>
      <c r="J114" s="245">
        <f>K236</f>
        <v>350000</v>
      </c>
      <c r="K114" s="245"/>
      <c r="L114" s="245"/>
      <c r="M114" s="245"/>
      <c r="N114" s="400">
        <f t="shared" ref="N114" si="19">N236</f>
        <v>0</v>
      </c>
      <c r="O114" s="400"/>
      <c r="P114" s="400"/>
      <c r="Q114" s="261">
        <f t="shared" si="18"/>
        <v>6389138</v>
      </c>
      <c r="R114" s="261"/>
      <c r="S114" s="261"/>
      <c r="T114" s="34"/>
    </row>
    <row r="115" spans="1:20" ht="50.1" customHeight="1">
      <c r="A115" s="355" t="s">
        <v>105</v>
      </c>
      <c r="B115" s="356"/>
      <c r="C115" s="356"/>
      <c r="D115" s="356"/>
      <c r="E115" s="356"/>
      <c r="F115" s="356"/>
      <c r="G115" s="261">
        <f>G55</f>
        <v>1552915</v>
      </c>
      <c r="H115" s="261"/>
      <c r="I115" s="261"/>
      <c r="J115" s="245">
        <f>K238</f>
        <v>0</v>
      </c>
      <c r="K115" s="245"/>
      <c r="L115" s="245"/>
      <c r="M115" s="245"/>
      <c r="N115" s="400">
        <f>N238</f>
        <v>0</v>
      </c>
      <c r="O115" s="400"/>
      <c r="P115" s="400"/>
      <c r="Q115" s="261">
        <f t="shared" si="18"/>
        <v>1552915</v>
      </c>
      <c r="R115" s="261"/>
      <c r="S115" s="261"/>
      <c r="T115" s="34"/>
    </row>
    <row r="116" spans="1:20" ht="50.1" customHeight="1">
      <c r="A116" s="355" t="s">
        <v>106</v>
      </c>
      <c r="B116" s="356"/>
      <c r="C116" s="356"/>
      <c r="D116" s="356"/>
      <c r="E116" s="356"/>
      <c r="F116" s="356"/>
      <c r="G116" s="261">
        <f>G56</f>
        <v>202985</v>
      </c>
      <c r="H116" s="261"/>
      <c r="I116" s="261"/>
      <c r="J116" s="245">
        <f>K239</f>
        <v>0</v>
      </c>
      <c r="K116" s="245"/>
      <c r="L116" s="245"/>
      <c r="M116" s="245"/>
      <c r="N116" s="400">
        <f>N239</f>
        <v>0</v>
      </c>
      <c r="O116" s="400"/>
      <c r="P116" s="400"/>
      <c r="Q116" s="261">
        <f t="shared" si="18"/>
        <v>202985</v>
      </c>
      <c r="R116" s="261"/>
      <c r="S116" s="261"/>
      <c r="T116" s="34"/>
    </row>
    <row r="117" spans="1:20" ht="50.1" customHeight="1" thickBot="1">
      <c r="A117" s="376" t="s">
        <v>107</v>
      </c>
      <c r="B117" s="377"/>
      <c r="C117" s="377"/>
      <c r="D117" s="377"/>
      <c r="E117" s="377"/>
      <c r="F117" s="377"/>
      <c r="G117" s="299">
        <f>G57</f>
        <v>131704</v>
      </c>
      <c r="H117" s="299"/>
      <c r="I117" s="299"/>
      <c r="J117" s="244">
        <f>K240</f>
        <v>0</v>
      </c>
      <c r="K117" s="244"/>
      <c r="L117" s="244"/>
      <c r="M117" s="244"/>
      <c r="N117" s="369">
        <f>N240</f>
        <v>0</v>
      </c>
      <c r="O117" s="369"/>
      <c r="P117" s="369"/>
      <c r="Q117" s="299">
        <f t="shared" si="18"/>
        <v>131704</v>
      </c>
      <c r="R117" s="299"/>
      <c r="S117" s="299"/>
      <c r="T117" s="35"/>
    </row>
    <row r="126" spans="1:20" s="55" customFormat="1" ht="24.95" customHeight="1">
      <c r="A126" s="62" t="s">
        <v>145</v>
      </c>
      <c r="B126" s="51"/>
      <c r="C126" s="51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1"/>
      <c r="O126" s="51"/>
      <c r="P126" s="51"/>
      <c r="Q126" s="54"/>
      <c r="R126" s="54"/>
      <c r="S126" s="54"/>
      <c r="T126" s="54"/>
    </row>
    <row r="127" spans="1:20" ht="20.100000000000001" customHeight="1">
      <c r="A127" s="11"/>
      <c r="B127" s="5"/>
      <c r="C127" s="5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4"/>
      <c r="O127" s="4"/>
      <c r="P127" s="4"/>
    </row>
    <row r="128" spans="1:20" ht="24.95" customHeight="1">
      <c r="A128" s="33" t="s">
        <v>192</v>
      </c>
      <c r="B128" s="4"/>
      <c r="C128" s="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4"/>
      <c r="O128" s="4"/>
      <c r="P128" s="4"/>
    </row>
    <row r="129" spans="1:20" ht="20.100000000000001" customHeight="1" thickBot="1">
      <c r="A129" s="12"/>
      <c r="T129" s="22" t="s">
        <v>36</v>
      </c>
    </row>
    <row r="130" spans="1:20" ht="24.95" customHeight="1">
      <c r="A130" s="229" t="s">
        <v>0</v>
      </c>
      <c r="B130" s="230"/>
      <c r="C130" s="230"/>
      <c r="D130" s="233" t="s">
        <v>154</v>
      </c>
      <c r="E130" s="233"/>
      <c r="F130" s="233" t="s">
        <v>155</v>
      </c>
      <c r="G130" s="235"/>
      <c r="H130" s="233" t="s">
        <v>37</v>
      </c>
      <c r="I130" s="233"/>
      <c r="J130" s="233"/>
      <c r="K130" s="235" t="s">
        <v>1</v>
      </c>
      <c r="L130" s="235"/>
      <c r="M130" s="235"/>
      <c r="N130" s="235"/>
      <c r="O130" s="235"/>
      <c r="P130" s="233" t="s">
        <v>38</v>
      </c>
      <c r="Q130" s="233"/>
      <c r="R130" s="233"/>
      <c r="S130" s="235" t="s">
        <v>90</v>
      </c>
      <c r="T130" s="247"/>
    </row>
    <row r="131" spans="1:20" ht="24.95" customHeight="1">
      <c r="A131" s="231"/>
      <c r="B131" s="232"/>
      <c r="C131" s="232"/>
      <c r="D131" s="234"/>
      <c r="E131" s="234"/>
      <c r="F131" s="236"/>
      <c r="G131" s="236"/>
      <c r="H131" s="234"/>
      <c r="I131" s="234"/>
      <c r="J131" s="234"/>
      <c r="K131" s="236" t="s">
        <v>2</v>
      </c>
      <c r="L131" s="236"/>
      <c r="M131" s="236"/>
      <c r="N131" s="236" t="s">
        <v>3</v>
      </c>
      <c r="O131" s="236"/>
      <c r="P131" s="234"/>
      <c r="Q131" s="234"/>
      <c r="R131" s="234"/>
      <c r="S131" s="236"/>
      <c r="T131" s="248"/>
    </row>
    <row r="132" spans="1:20" ht="50.1" customHeight="1">
      <c r="A132" s="370" t="s">
        <v>4</v>
      </c>
      <c r="B132" s="371"/>
      <c r="C132" s="371"/>
      <c r="D132" s="357"/>
      <c r="E132" s="357"/>
      <c r="F132" s="357"/>
      <c r="G132" s="357"/>
      <c r="H132" s="222">
        <f>H133+H134+H137+H138+H139+H142</f>
        <v>406998694</v>
      </c>
      <c r="I132" s="222"/>
      <c r="J132" s="222"/>
      <c r="K132" s="448">
        <f>K133+K134+K137+K138+K139+K142</f>
        <v>0</v>
      </c>
      <c r="L132" s="448"/>
      <c r="M132" s="448"/>
      <c r="N132" s="280">
        <f>N133+N134+N137+N138+N139+N142</f>
        <v>0</v>
      </c>
      <c r="O132" s="280"/>
      <c r="P132" s="249">
        <f>H132-K132+N132</f>
        <v>406998694</v>
      </c>
      <c r="Q132" s="249"/>
      <c r="R132" s="249"/>
      <c r="S132" s="449" t="s">
        <v>169</v>
      </c>
      <c r="T132" s="450"/>
    </row>
    <row r="133" spans="1:20" ht="50.1" customHeight="1">
      <c r="A133" s="438" t="s">
        <v>146</v>
      </c>
      <c r="B133" s="439"/>
      <c r="C133" s="439"/>
      <c r="D133" s="440"/>
      <c r="E133" s="440"/>
      <c r="F133" s="440"/>
      <c r="G133" s="440"/>
      <c r="H133" s="221">
        <f>G27</f>
        <v>110100000</v>
      </c>
      <c r="I133" s="221"/>
      <c r="J133" s="221"/>
      <c r="K133" s="74"/>
      <c r="L133" s="74"/>
      <c r="M133" s="74"/>
      <c r="N133" s="168"/>
      <c r="O133" s="168"/>
      <c r="P133" s="293">
        <f t="shared" ref="P133:P142" si="20">H133-K133+N133</f>
        <v>110100000</v>
      </c>
      <c r="Q133" s="293"/>
      <c r="R133" s="293"/>
      <c r="S133" s="451"/>
      <c r="T133" s="452"/>
    </row>
    <row r="134" spans="1:20" ht="50.1" customHeight="1">
      <c r="A134" s="438" t="s">
        <v>147</v>
      </c>
      <c r="B134" s="439"/>
      <c r="C134" s="439"/>
      <c r="D134" s="440"/>
      <c r="E134" s="440"/>
      <c r="F134" s="440"/>
      <c r="G134" s="440"/>
      <c r="H134" s="221">
        <f>H135+H136</f>
        <v>33198499</v>
      </c>
      <c r="I134" s="221"/>
      <c r="J134" s="221"/>
      <c r="K134" s="74">
        <f>K135+K136</f>
        <v>0</v>
      </c>
      <c r="L134" s="74"/>
      <c r="M134" s="74"/>
      <c r="N134" s="168">
        <f>N135+N136</f>
        <v>0</v>
      </c>
      <c r="O134" s="168"/>
      <c r="P134" s="293">
        <f>H134-K134+N134</f>
        <v>33198499</v>
      </c>
      <c r="Q134" s="293"/>
      <c r="R134" s="293"/>
      <c r="S134" s="455"/>
      <c r="T134" s="456"/>
    </row>
    <row r="135" spans="1:20" ht="44.1" customHeight="1">
      <c r="A135" s="457" t="s">
        <v>148</v>
      </c>
      <c r="B135" s="458"/>
      <c r="C135" s="458"/>
      <c r="D135" s="459"/>
      <c r="E135" s="459"/>
      <c r="F135" s="459"/>
      <c r="G135" s="459"/>
      <c r="H135" s="435">
        <f>G29</f>
        <v>17095617</v>
      </c>
      <c r="I135" s="435"/>
      <c r="J135" s="435"/>
      <c r="K135" s="436"/>
      <c r="L135" s="436"/>
      <c r="M135" s="436"/>
      <c r="N135" s="437"/>
      <c r="O135" s="437"/>
      <c r="P135" s="441">
        <f t="shared" si="20"/>
        <v>17095617</v>
      </c>
      <c r="Q135" s="442"/>
      <c r="R135" s="443"/>
      <c r="S135" s="460"/>
      <c r="T135" s="461"/>
    </row>
    <row r="136" spans="1:20" ht="44.1" customHeight="1">
      <c r="A136" s="457" t="s">
        <v>149</v>
      </c>
      <c r="B136" s="462"/>
      <c r="C136" s="462"/>
      <c r="D136" s="459"/>
      <c r="E136" s="459"/>
      <c r="F136" s="459"/>
      <c r="G136" s="459"/>
      <c r="H136" s="435">
        <f>G30</f>
        <v>16102882</v>
      </c>
      <c r="I136" s="435"/>
      <c r="J136" s="435"/>
      <c r="K136" s="436"/>
      <c r="L136" s="436"/>
      <c r="M136" s="436"/>
      <c r="N136" s="437"/>
      <c r="O136" s="437"/>
      <c r="P136" s="441">
        <f>H136-K136+N136</f>
        <v>16102882</v>
      </c>
      <c r="Q136" s="442"/>
      <c r="R136" s="443"/>
      <c r="S136" s="463"/>
      <c r="T136" s="464"/>
    </row>
    <row r="137" spans="1:20" ht="50.1" customHeight="1">
      <c r="A137" s="438" t="s">
        <v>150</v>
      </c>
      <c r="B137" s="439"/>
      <c r="C137" s="439"/>
      <c r="D137" s="440"/>
      <c r="E137" s="440"/>
      <c r="F137" s="440"/>
      <c r="G137" s="440"/>
      <c r="H137" s="221">
        <f>G31</f>
        <v>52312000</v>
      </c>
      <c r="I137" s="221"/>
      <c r="J137" s="221"/>
      <c r="K137" s="74"/>
      <c r="L137" s="74"/>
      <c r="M137" s="74"/>
      <c r="N137" s="168"/>
      <c r="O137" s="168"/>
      <c r="P137" s="293">
        <f t="shared" si="20"/>
        <v>52312000</v>
      </c>
      <c r="Q137" s="293"/>
      <c r="R137" s="293"/>
      <c r="S137" s="451"/>
      <c r="T137" s="452"/>
    </row>
    <row r="138" spans="1:20" ht="50.1" customHeight="1">
      <c r="A138" s="438" t="s">
        <v>151</v>
      </c>
      <c r="B138" s="439"/>
      <c r="C138" s="439"/>
      <c r="D138" s="440"/>
      <c r="E138" s="440"/>
      <c r="F138" s="440"/>
      <c r="G138" s="440"/>
      <c r="H138" s="221">
        <f>G32</f>
        <v>46919000</v>
      </c>
      <c r="I138" s="221"/>
      <c r="J138" s="221"/>
      <c r="K138" s="74"/>
      <c r="L138" s="74"/>
      <c r="M138" s="74"/>
      <c r="N138" s="168"/>
      <c r="O138" s="168"/>
      <c r="P138" s="293">
        <f t="shared" si="20"/>
        <v>46919000</v>
      </c>
      <c r="Q138" s="293"/>
      <c r="R138" s="293"/>
      <c r="S138" s="451"/>
      <c r="T138" s="452"/>
    </row>
    <row r="139" spans="1:20" ht="50.1" customHeight="1">
      <c r="A139" s="438" t="s">
        <v>152</v>
      </c>
      <c r="B139" s="439"/>
      <c r="C139" s="439"/>
      <c r="D139" s="447"/>
      <c r="E139" s="447"/>
      <c r="F139" s="447"/>
      <c r="G139" s="447"/>
      <c r="H139" s="221">
        <f>H140+H141</f>
        <v>119370539</v>
      </c>
      <c r="I139" s="221"/>
      <c r="J139" s="221"/>
      <c r="K139" s="74">
        <f>K140+K141</f>
        <v>0</v>
      </c>
      <c r="L139" s="74"/>
      <c r="M139" s="74"/>
      <c r="N139" s="168">
        <f>N140+N141</f>
        <v>0</v>
      </c>
      <c r="O139" s="168"/>
      <c r="P139" s="293">
        <f t="shared" si="20"/>
        <v>119370539</v>
      </c>
      <c r="Q139" s="293"/>
      <c r="R139" s="293"/>
      <c r="S139" s="453"/>
      <c r="T139" s="454"/>
    </row>
    <row r="140" spans="1:20" ht="44.1" customHeight="1">
      <c r="A140" s="474" t="s">
        <v>153</v>
      </c>
      <c r="B140" s="475"/>
      <c r="C140" s="475"/>
      <c r="D140" s="476"/>
      <c r="E140" s="476"/>
      <c r="F140" s="476"/>
      <c r="G140" s="476"/>
      <c r="H140" s="102">
        <f>G34</f>
        <v>88843645</v>
      </c>
      <c r="I140" s="102"/>
      <c r="J140" s="102"/>
      <c r="K140" s="187"/>
      <c r="L140" s="187"/>
      <c r="M140" s="187"/>
      <c r="N140" s="159"/>
      <c r="O140" s="159"/>
      <c r="P140" s="72">
        <f t="shared" si="20"/>
        <v>88843645</v>
      </c>
      <c r="Q140" s="72"/>
      <c r="R140" s="72"/>
      <c r="S140" s="477"/>
      <c r="T140" s="478"/>
    </row>
    <row r="141" spans="1:20" ht="44.1" customHeight="1">
      <c r="A141" s="479" t="s">
        <v>157</v>
      </c>
      <c r="B141" s="480"/>
      <c r="C141" s="480"/>
      <c r="D141" s="444"/>
      <c r="E141" s="444"/>
      <c r="F141" s="444"/>
      <c r="G141" s="444"/>
      <c r="H141" s="75">
        <f>G35</f>
        <v>30526894</v>
      </c>
      <c r="I141" s="75"/>
      <c r="J141" s="75"/>
      <c r="K141" s="71"/>
      <c r="L141" s="71"/>
      <c r="M141" s="71"/>
      <c r="N141" s="160"/>
      <c r="O141" s="160"/>
      <c r="P141" s="113">
        <f t="shared" si="20"/>
        <v>30526894</v>
      </c>
      <c r="Q141" s="113"/>
      <c r="R141" s="113"/>
      <c r="S141" s="445"/>
      <c r="T141" s="446"/>
    </row>
    <row r="142" spans="1:20" ht="50.1" customHeight="1" thickBot="1">
      <c r="A142" s="465" t="s">
        <v>156</v>
      </c>
      <c r="B142" s="466"/>
      <c r="C142" s="466"/>
      <c r="D142" s="467"/>
      <c r="E142" s="467"/>
      <c r="F142" s="467"/>
      <c r="G142" s="467"/>
      <c r="H142" s="468">
        <f>G36</f>
        <v>45098656</v>
      </c>
      <c r="I142" s="468"/>
      <c r="J142" s="468"/>
      <c r="K142" s="469"/>
      <c r="L142" s="469"/>
      <c r="M142" s="469"/>
      <c r="N142" s="470"/>
      <c r="O142" s="470"/>
      <c r="P142" s="471">
        <f t="shared" si="20"/>
        <v>45098656</v>
      </c>
      <c r="Q142" s="471"/>
      <c r="R142" s="471"/>
      <c r="S142" s="472"/>
      <c r="T142" s="473"/>
    </row>
    <row r="143" spans="1:20" ht="24.95" customHeight="1">
      <c r="A143" s="11"/>
      <c r="B143" s="5"/>
      <c r="C143" s="5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4"/>
      <c r="O143" s="4"/>
      <c r="P143" s="4"/>
    </row>
    <row r="144" spans="1:20" ht="24.95" customHeight="1">
      <c r="A144" s="11"/>
      <c r="B144" s="5"/>
      <c r="C144" s="5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4"/>
      <c r="O144" s="4"/>
      <c r="P144" s="4"/>
    </row>
    <row r="145" spans="1:20" ht="24.95" customHeight="1">
      <c r="A145" s="11"/>
      <c r="B145" s="5"/>
      <c r="C145" s="5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4"/>
      <c r="O145" s="4"/>
      <c r="P145" s="4"/>
    </row>
    <row r="146" spans="1:20" s="55" customFormat="1" ht="24.9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20.100000000000001" customHeight="1"/>
    <row r="148" spans="1:20" ht="20.100000000000001" customHeight="1">
      <c r="A148" s="10" t="s">
        <v>193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20" ht="20.100000000000001" customHeight="1" thickBot="1">
      <c r="T149" s="22" t="s">
        <v>36</v>
      </c>
    </row>
    <row r="150" spans="1:20" ht="24.95" customHeight="1">
      <c r="A150" s="116" t="s">
        <v>18</v>
      </c>
      <c r="B150" s="117"/>
      <c r="C150" s="117"/>
      <c r="D150" s="119" t="s">
        <v>73</v>
      </c>
      <c r="E150" s="119"/>
      <c r="F150" s="117" t="s">
        <v>30</v>
      </c>
      <c r="G150" s="117"/>
      <c r="H150" s="119" t="s">
        <v>37</v>
      </c>
      <c r="I150" s="119"/>
      <c r="J150" s="119"/>
      <c r="K150" s="117" t="s">
        <v>1</v>
      </c>
      <c r="L150" s="117"/>
      <c r="M150" s="117"/>
      <c r="N150" s="117"/>
      <c r="O150" s="117"/>
      <c r="P150" s="119" t="s">
        <v>38</v>
      </c>
      <c r="Q150" s="119"/>
      <c r="R150" s="119"/>
      <c r="S150" s="119" t="s">
        <v>90</v>
      </c>
      <c r="T150" s="121"/>
    </row>
    <row r="151" spans="1:20" ht="24.95" customHeight="1" thickBot="1">
      <c r="A151" s="118"/>
      <c r="B151" s="114"/>
      <c r="C151" s="114"/>
      <c r="D151" s="120"/>
      <c r="E151" s="120"/>
      <c r="F151" s="114"/>
      <c r="G151" s="114"/>
      <c r="H151" s="120"/>
      <c r="I151" s="120"/>
      <c r="J151" s="120"/>
      <c r="K151" s="114" t="s">
        <v>2</v>
      </c>
      <c r="L151" s="114"/>
      <c r="M151" s="114"/>
      <c r="N151" s="114" t="s">
        <v>3</v>
      </c>
      <c r="O151" s="114"/>
      <c r="P151" s="120"/>
      <c r="Q151" s="120"/>
      <c r="R151" s="120"/>
      <c r="S151" s="120"/>
      <c r="T151" s="122"/>
    </row>
    <row r="152" spans="1:20" s="49" customFormat="1" ht="50.1" customHeight="1">
      <c r="A152" s="123" t="s">
        <v>42</v>
      </c>
      <c r="B152" s="124"/>
      <c r="C152" s="124"/>
      <c r="D152" s="125"/>
      <c r="E152" s="125"/>
      <c r="F152" s="126"/>
      <c r="G152" s="126"/>
      <c r="H152" s="127">
        <f>SUM(H153,H155)</f>
        <v>13636288</v>
      </c>
      <c r="I152" s="127"/>
      <c r="J152" s="127"/>
      <c r="K152" s="128">
        <f>SUM(K153,K155)</f>
        <v>350000</v>
      </c>
      <c r="L152" s="128"/>
      <c r="M152" s="128"/>
      <c r="N152" s="129">
        <f>SUM(N153,N155)</f>
        <v>0</v>
      </c>
      <c r="O152" s="129"/>
      <c r="P152" s="127">
        <f t="shared" ref="P152:P161" si="21">H152-K152+N152</f>
        <v>13286288</v>
      </c>
      <c r="Q152" s="127"/>
      <c r="R152" s="127"/>
      <c r="S152" s="130"/>
      <c r="T152" s="131"/>
    </row>
    <row r="153" spans="1:20" s="50" customFormat="1" ht="50.1" customHeight="1">
      <c r="A153" s="132" t="s">
        <v>137</v>
      </c>
      <c r="B153" s="133"/>
      <c r="C153" s="134"/>
      <c r="D153" s="135"/>
      <c r="E153" s="135"/>
      <c r="F153" s="77"/>
      <c r="G153" s="77"/>
      <c r="H153" s="76">
        <f>H154</f>
        <v>4179007</v>
      </c>
      <c r="I153" s="76"/>
      <c r="J153" s="76"/>
      <c r="K153" s="136">
        <f>K154</f>
        <v>0</v>
      </c>
      <c r="L153" s="136"/>
      <c r="M153" s="136"/>
      <c r="N153" s="137">
        <f>N154</f>
        <v>0</v>
      </c>
      <c r="O153" s="137"/>
      <c r="P153" s="138">
        <f>P154</f>
        <v>4179007</v>
      </c>
      <c r="Q153" s="138"/>
      <c r="R153" s="138"/>
      <c r="S153" s="139"/>
      <c r="T153" s="140"/>
    </row>
    <row r="154" spans="1:20" s="50" customFormat="1" ht="50.1" customHeight="1">
      <c r="A154" s="141" t="s">
        <v>164</v>
      </c>
      <c r="B154" s="142"/>
      <c r="C154" s="142"/>
      <c r="D154" s="143"/>
      <c r="E154" s="143"/>
      <c r="F154" s="78"/>
      <c r="G154" s="78"/>
      <c r="H154" s="75">
        <v>4179007</v>
      </c>
      <c r="I154" s="75"/>
      <c r="J154" s="75"/>
      <c r="K154" s="144">
        <v>0</v>
      </c>
      <c r="L154" s="144"/>
      <c r="M154" s="144"/>
      <c r="N154" s="145">
        <v>0</v>
      </c>
      <c r="O154" s="145"/>
      <c r="P154" s="113">
        <f t="shared" si="21"/>
        <v>4179007</v>
      </c>
      <c r="Q154" s="113"/>
      <c r="R154" s="113"/>
      <c r="S154" s="262"/>
      <c r="T154" s="263"/>
    </row>
    <row r="155" spans="1:20" s="50" customFormat="1" ht="50.1" customHeight="1">
      <c r="A155" s="237" t="s">
        <v>138</v>
      </c>
      <c r="B155" s="238"/>
      <c r="C155" s="238"/>
      <c r="D155" s="135"/>
      <c r="E155" s="135"/>
      <c r="F155" s="77"/>
      <c r="G155" s="77"/>
      <c r="H155" s="76">
        <f>SUM(H156,H157,H159,H160,H161)</f>
        <v>9457281</v>
      </c>
      <c r="I155" s="76"/>
      <c r="J155" s="76"/>
      <c r="K155" s="76">
        <f>K156+K157+K159+K160+K161</f>
        <v>350000</v>
      </c>
      <c r="L155" s="76"/>
      <c r="M155" s="76"/>
      <c r="N155" s="76">
        <f>N156+N157+N159+N160+N161</f>
        <v>0</v>
      </c>
      <c r="O155" s="76"/>
      <c r="P155" s="138">
        <f t="shared" si="21"/>
        <v>9107281</v>
      </c>
      <c r="Q155" s="138"/>
      <c r="R155" s="138"/>
      <c r="S155" s="139"/>
      <c r="T155" s="140"/>
    </row>
    <row r="156" spans="1:20" ht="50.1" customHeight="1">
      <c r="A156" s="239" t="s">
        <v>139</v>
      </c>
      <c r="B156" s="240"/>
      <c r="C156" s="240"/>
      <c r="D156" s="241"/>
      <c r="E156" s="241"/>
      <c r="F156" s="242"/>
      <c r="G156" s="242"/>
      <c r="H156" s="75">
        <v>830539</v>
      </c>
      <c r="I156" s="75"/>
      <c r="J156" s="75"/>
      <c r="K156" s="111">
        <v>0</v>
      </c>
      <c r="L156" s="111"/>
      <c r="M156" s="111"/>
      <c r="N156" s="112">
        <v>0</v>
      </c>
      <c r="O156" s="112"/>
      <c r="P156" s="113">
        <f t="shared" si="21"/>
        <v>830539</v>
      </c>
      <c r="Q156" s="113"/>
      <c r="R156" s="113"/>
      <c r="S156" s="114"/>
      <c r="T156" s="115"/>
    </row>
    <row r="157" spans="1:20" s="50" customFormat="1" ht="50.1" customHeight="1">
      <c r="A157" s="264" t="s">
        <v>140</v>
      </c>
      <c r="B157" s="265"/>
      <c r="C157" s="265"/>
      <c r="D157" s="266"/>
      <c r="E157" s="266"/>
      <c r="F157" s="101"/>
      <c r="G157" s="101"/>
      <c r="H157" s="102">
        <v>6739138</v>
      </c>
      <c r="I157" s="102"/>
      <c r="J157" s="102"/>
      <c r="K157" s="103">
        <f>K158</f>
        <v>350000</v>
      </c>
      <c r="L157" s="103"/>
      <c r="M157" s="103"/>
      <c r="N157" s="104">
        <f>N158</f>
        <v>0</v>
      </c>
      <c r="O157" s="104"/>
      <c r="P157" s="72">
        <f t="shared" si="21"/>
        <v>6389138</v>
      </c>
      <c r="Q157" s="72"/>
      <c r="R157" s="72"/>
      <c r="S157" s="105"/>
      <c r="T157" s="106"/>
    </row>
    <row r="158" spans="1:20" s="65" customFormat="1" ht="50.1" customHeight="1">
      <c r="A158" s="89" t="s">
        <v>165</v>
      </c>
      <c r="B158" s="90"/>
      <c r="C158" s="90"/>
      <c r="D158" s="91" t="s">
        <v>167</v>
      </c>
      <c r="E158" s="91"/>
      <c r="F158" s="91" t="s">
        <v>166</v>
      </c>
      <c r="G158" s="91"/>
      <c r="H158" s="92">
        <v>2710000</v>
      </c>
      <c r="I158" s="92"/>
      <c r="J158" s="92"/>
      <c r="K158" s="93">
        <v>350000</v>
      </c>
      <c r="L158" s="93"/>
      <c r="M158" s="93"/>
      <c r="N158" s="94">
        <v>0</v>
      </c>
      <c r="O158" s="94"/>
      <c r="P158" s="95">
        <f t="shared" ref="P158" si="22">H158-K158+N158</f>
        <v>2360000</v>
      </c>
      <c r="Q158" s="95"/>
      <c r="R158" s="95"/>
      <c r="S158" s="91" t="s">
        <v>168</v>
      </c>
      <c r="T158" s="96"/>
    </row>
    <row r="159" spans="1:20" ht="50.1" customHeight="1">
      <c r="A159" s="107" t="s">
        <v>143</v>
      </c>
      <c r="B159" s="108"/>
      <c r="C159" s="108"/>
      <c r="D159" s="109"/>
      <c r="E159" s="109"/>
      <c r="F159" s="110"/>
      <c r="G159" s="110"/>
      <c r="H159" s="75">
        <v>1552915</v>
      </c>
      <c r="I159" s="75"/>
      <c r="J159" s="75"/>
      <c r="K159" s="111">
        <v>0</v>
      </c>
      <c r="L159" s="111"/>
      <c r="M159" s="111"/>
      <c r="N159" s="112">
        <v>0</v>
      </c>
      <c r="O159" s="112"/>
      <c r="P159" s="113">
        <f t="shared" si="21"/>
        <v>1552915</v>
      </c>
      <c r="Q159" s="113"/>
      <c r="R159" s="113"/>
      <c r="S159" s="114"/>
      <c r="T159" s="115"/>
    </row>
    <row r="160" spans="1:20" s="50" customFormat="1" ht="50.1" customHeight="1">
      <c r="A160" s="107" t="s">
        <v>58</v>
      </c>
      <c r="B160" s="108"/>
      <c r="C160" s="108"/>
      <c r="D160" s="109"/>
      <c r="E160" s="109"/>
      <c r="F160" s="110"/>
      <c r="G160" s="110"/>
      <c r="H160" s="75">
        <v>202985</v>
      </c>
      <c r="I160" s="75"/>
      <c r="J160" s="75"/>
      <c r="K160" s="111">
        <v>0</v>
      </c>
      <c r="L160" s="111"/>
      <c r="M160" s="111"/>
      <c r="N160" s="112">
        <v>0</v>
      </c>
      <c r="O160" s="112"/>
      <c r="P160" s="113">
        <f t="shared" si="21"/>
        <v>202985</v>
      </c>
      <c r="Q160" s="113"/>
      <c r="R160" s="113"/>
      <c r="S160" s="114"/>
      <c r="T160" s="115"/>
    </row>
    <row r="161" spans="1:20" s="50" customFormat="1" ht="50.1" customHeight="1" thickBot="1">
      <c r="A161" s="79" t="s">
        <v>142</v>
      </c>
      <c r="B161" s="80"/>
      <c r="C161" s="80"/>
      <c r="D161" s="81"/>
      <c r="E161" s="81"/>
      <c r="F161" s="82"/>
      <c r="G161" s="82"/>
      <c r="H161" s="83">
        <v>131704</v>
      </c>
      <c r="I161" s="83"/>
      <c r="J161" s="83"/>
      <c r="K161" s="84">
        <v>0</v>
      </c>
      <c r="L161" s="84"/>
      <c r="M161" s="84"/>
      <c r="N161" s="85">
        <v>0</v>
      </c>
      <c r="O161" s="85"/>
      <c r="P161" s="86">
        <f t="shared" si="21"/>
        <v>131704</v>
      </c>
      <c r="Q161" s="86"/>
      <c r="R161" s="86"/>
      <c r="S161" s="87"/>
      <c r="T161" s="88"/>
    </row>
    <row r="162" spans="1:20" s="50" customFormat="1" ht="36.6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s="50" customFormat="1" ht="36.6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s="50" customFormat="1" ht="36.6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36.6" customHeight="1">
      <c r="A165" s="62" t="s">
        <v>16</v>
      </c>
      <c r="B165" s="51"/>
      <c r="C165" s="51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1"/>
      <c r="O165" s="51"/>
      <c r="P165" s="51"/>
      <c r="Q165" s="54"/>
      <c r="R165" s="54"/>
      <c r="S165" s="54"/>
      <c r="T165" s="54"/>
    </row>
    <row r="166" spans="1:20" ht="20.100000000000001" customHeight="1">
      <c r="A166" s="11"/>
      <c r="B166" s="5"/>
      <c r="C166" s="5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4"/>
      <c r="O166" s="4"/>
      <c r="P166" s="4"/>
    </row>
    <row r="167" spans="1:20" ht="24.95" customHeight="1">
      <c r="A167" s="33" t="s">
        <v>194</v>
      </c>
      <c r="B167" s="4"/>
      <c r="C167" s="4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4"/>
      <c r="O167" s="4"/>
      <c r="P167" s="4"/>
    </row>
    <row r="168" spans="1:20" ht="24.95" customHeight="1" thickBot="1">
      <c r="A168" s="12"/>
      <c r="T168" s="22" t="s">
        <v>36</v>
      </c>
    </row>
    <row r="169" spans="1:20" ht="24.95" customHeight="1">
      <c r="A169" s="229" t="s">
        <v>0</v>
      </c>
      <c r="B169" s="230"/>
      <c r="C169" s="230"/>
      <c r="D169" s="233" t="s">
        <v>73</v>
      </c>
      <c r="E169" s="233"/>
      <c r="F169" s="235" t="s">
        <v>30</v>
      </c>
      <c r="G169" s="235"/>
      <c r="H169" s="233" t="s">
        <v>37</v>
      </c>
      <c r="I169" s="233"/>
      <c r="J169" s="233"/>
      <c r="K169" s="235" t="s">
        <v>1</v>
      </c>
      <c r="L169" s="235"/>
      <c r="M169" s="235"/>
      <c r="N169" s="235"/>
      <c r="O169" s="235"/>
      <c r="P169" s="233" t="s">
        <v>38</v>
      </c>
      <c r="Q169" s="233"/>
      <c r="R169" s="233"/>
      <c r="S169" s="235" t="s">
        <v>90</v>
      </c>
      <c r="T169" s="247"/>
    </row>
    <row r="170" spans="1:20" ht="24.95" customHeight="1">
      <c r="A170" s="231"/>
      <c r="B170" s="232"/>
      <c r="C170" s="232"/>
      <c r="D170" s="234"/>
      <c r="E170" s="234"/>
      <c r="F170" s="236"/>
      <c r="G170" s="236"/>
      <c r="H170" s="234"/>
      <c r="I170" s="234"/>
      <c r="J170" s="234"/>
      <c r="K170" s="236" t="s">
        <v>2</v>
      </c>
      <c r="L170" s="236"/>
      <c r="M170" s="236"/>
      <c r="N170" s="236" t="s">
        <v>3</v>
      </c>
      <c r="O170" s="236"/>
      <c r="P170" s="234"/>
      <c r="Q170" s="234"/>
      <c r="R170" s="234"/>
      <c r="S170" s="236"/>
      <c r="T170" s="248"/>
    </row>
    <row r="171" spans="1:20" ht="50.1" customHeight="1">
      <c r="A171" s="370" t="s">
        <v>4</v>
      </c>
      <c r="B171" s="371"/>
      <c r="C171" s="371"/>
      <c r="D171" s="357"/>
      <c r="E171" s="357"/>
      <c r="F171" s="357"/>
      <c r="G171" s="357"/>
      <c r="H171" s="222">
        <f>H172+H173+H175+H176+H177+H188+H198+H209+H212+H216+H217+H218</f>
        <v>406998694</v>
      </c>
      <c r="I171" s="222"/>
      <c r="J171" s="222"/>
      <c r="K171" s="277">
        <f>K172+K173+K175+K176+K177+K188+K198+K209+K212+K216+K217+K218</f>
        <v>605000</v>
      </c>
      <c r="L171" s="278"/>
      <c r="M171" s="279"/>
      <c r="N171" s="280">
        <f>N172+N173+N175+N176+N177+N188+N198+N209+N212+N216+N217+N218</f>
        <v>605000</v>
      </c>
      <c r="O171" s="280"/>
      <c r="P171" s="249">
        <f t="shared" ref="P171:P189" si="23">H171-K171+N171</f>
        <v>406998694</v>
      </c>
      <c r="Q171" s="249"/>
      <c r="R171" s="249"/>
      <c r="S171" s="374"/>
      <c r="T171" s="375"/>
    </row>
    <row r="172" spans="1:20" ht="41.1" customHeight="1">
      <c r="A172" s="372" t="str">
        <f>A66</f>
        <v>의회사무과</v>
      </c>
      <c r="B172" s="373"/>
      <c r="C172" s="373"/>
      <c r="D172" s="203"/>
      <c r="E172" s="203"/>
      <c r="F172" s="203"/>
      <c r="G172" s="203"/>
      <c r="H172" s="204">
        <f>G66</f>
        <v>1181854</v>
      </c>
      <c r="I172" s="204"/>
      <c r="J172" s="204"/>
      <c r="K172" s="276">
        <v>0</v>
      </c>
      <c r="L172" s="276"/>
      <c r="M172" s="276"/>
      <c r="N172" s="297">
        <v>0</v>
      </c>
      <c r="O172" s="297"/>
      <c r="P172" s="293">
        <f t="shared" si="23"/>
        <v>1181854</v>
      </c>
      <c r="Q172" s="293"/>
      <c r="R172" s="293"/>
      <c r="S172" s="358"/>
      <c r="T172" s="359"/>
    </row>
    <row r="173" spans="1:20" ht="41.1" customHeight="1">
      <c r="A173" s="200" t="s">
        <v>136</v>
      </c>
      <c r="B173" s="201"/>
      <c r="C173" s="202"/>
      <c r="D173" s="203"/>
      <c r="E173" s="203"/>
      <c r="F173" s="203"/>
      <c r="G173" s="203"/>
      <c r="H173" s="204">
        <f>G67</f>
        <v>15607002</v>
      </c>
      <c r="I173" s="204"/>
      <c r="J173" s="204"/>
      <c r="K173" s="276">
        <f>K174</f>
        <v>0</v>
      </c>
      <c r="L173" s="276"/>
      <c r="M173" s="276"/>
      <c r="N173" s="297">
        <f>N174</f>
        <v>605000</v>
      </c>
      <c r="O173" s="297"/>
      <c r="P173" s="293">
        <f t="shared" ref="P173" si="24">H173-K173+N173</f>
        <v>16212002</v>
      </c>
      <c r="Q173" s="293"/>
      <c r="R173" s="293"/>
      <c r="S173" s="358"/>
      <c r="T173" s="359"/>
    </row>
    <row r="174" spans="1:20" ht="41.1" customHeight="1">
      <c r="A174" s="214" t="s">
        <v>111</v>
      </c>
      <c r="B174" s="215"/>
      <c r="C174" s="215"/>
      <c r="D174" s="216" t="s">
        <v>108</v>
      </c>
      <c r="E174" s="216"/>
      <c r="F174" s="216" t="s">
        <v>109</v>
      </c>
      <c r="G174" s="216"/>
      <c r="H174" s="220">
        <v>0</v>
      </c>
      <c r="I174" s="220"/>
      <c r="J174" s="220"/>
      <c r="K174" s="243">
        <v>0</v>
      </c>
      <c r="L174" s="243"/>
      <c r="M174" s="243"/>
      <c r="N174" s="246">
        <f>$K$171-K132</f>
        <v>605000</v>
      </c>
      <c r="O174" s="246"/>
      <c r="P174" s="273">
        <f t="shared" ref="P174" si="25">H174-K174+N174</f>
        <v>605000</v>
      </c>
      <c r="Q174" s="273"/>
      <c r="R174" s="273"/>
      <c r="S174" s="274" t="s">
        <v>171</v>
      </c>
      <c r="T174" s="275"/>
    </row>
    <row r="175" spans="1:20" ht="41.1" customHeight="1">
      <c r="A175" s="250" t="str">
        <f>A68</f>
        <v>소통담당관</v>
      </c>
      <c r="B175" s="251"/>
      <c r="C175" s="251"/>
      <c r="D175" s="193"/>
      <c r="E175" s="193"/>
      <c r="F175" s="193"/>
      <c r="G175" s="193"/>
      <c r="H175" s="221">
        <f>G68</f>
        <v>2336665</v>
      </c>
      <c r="I175" s="221"/>
      <c r="J175" s="221"/>
      <c r="K175" s="74">
        <v>0</v>
      </c>
      <c r="L175" s="74"/>
      <c r="M175" s="74"/>
      <c r="N175" s="168">
        <v>0</v>
      </c>
      <c r="O175" s="168"/>
      <c r="P175" s="146">
        <f t="shared" si="23"/>
        <v>2336665</v>
      </c>
      <c r="Q175" s="146"/>
      <c r="R175" s="146"/>
      <c r="S175" s="161"/>
      <c r="T175" s="162"/>
    </row>
    <row r="176" spans="1:20" ht="41.1" customHeight="1">
      <c r="A176" s="250" t="str">
        <f>A69</f>
        <v>감사담당관</v>
      </c>
      <c r="B176" s="251"/>
      <c r="C176" s="251"/>
      <c r="D176" s="193"/>
      <c r="E176" s="193"/>
      <c r="F176" s="193"/>
      <c r="G176" s="193"/>
      <c r="H176" s="221">
        <f>G69</f>
        <v>92325</v>
      </c>
      <c r="I176" s="221"/>
      <c r="J176" s="221"/>
      <c r="K176" s="74">
        <v>0</v>
      </c>
      <c r="L176" s="74"/>
      <c r="M176" s="74"/>
      <c r="N176" s="168">
        <v>0</v>
      </c>
      <c r="O176" s="168"/>
      <c r="P176" s="146">
        <f t="shared" si="23"/>
        <v>92325</v>
      </c>
      <c r="Q176" s="146"/>
      <c r="R176" s="146"/>
      <c r="S176" s="161"/>
      <c r="T176" s="162"/>
    </row>
    <row r="177" spans="1:20" ht="41.1" customHeight="1">
      <c r="A177" s="250" t="s">
        <v>126</v>
      </c>
      <c r="B177" s="251"/>
      <c r="C177" s="251"/>
      <c r="D177" s="254"/>
      <c r="E177" s="254"/>
      <c r="F177" s="254"/>
      <c r="G177" s="254"/>
      <c r="H177" s="221">
        <f>H178+H179+H180+H181+H182+H183+H184</f>
        <v>180726460</v>
      </c>
      <c r="I177" s="221"/>
      <c r="J177" s="221"/>
      <c r="K177" s="74">
        <f>K178+K179+K180+K181+K182+K183+K184</f>
        <v>0</v>
      </c>
      <c r="L177" s="74"/>
      <c r="M177" s="74"/>
      <c r="N177" s="168">
        <f>N178+N179+N180+N181+N182+N183+N184</f>
        <v>0</v>
      </c>
      <c r="O177" s="168"/>
      <c r="P177" s="146">
        <f t="shared" si="23"/>
        <v>180726460</v>
      </c>
      <c r="Q177" s="146"/>
      <c r="R177" s="146"/>
      <c r="S177" s="378"/>
      <c r="T177" s="379"/>
    </row>
    <row r="178" spans="1:20" ht="41.1" customHeight="1">
      <c r="A178" s="180" t="str">
        <f t="shared" ref="A178:A184" si="26">A70</f>
        <v>복지정책과</v>
      </c>
      <c r="B178" s="181"/>
      <c r="C178" s="181"/>
      <c r="D178" s="167"/>
      <c r="E178" s="167"/>
      <c r="F178" s="167"/>
      <c r="G178" s="167"/>
      <c r="H178" s="75">
        <f t="shared" ref="H178:H184" si="27">G70</f>
        <v>14933946</v>
      </c>
      <c r="I178" s="75"/>
      <c r="J178" s="75"/>
      <c r="K178" s="71">
        <v>0</v>
      </c>
      <c r="L178" s="71"/>
      <c r="M178" s="71"/>
      <c r="N178" s="160">
        <v>0</v>
      </c>
      <c r="O178" s="160"/>
      <c r="P178" s="113">
        <f t="shared" si="23"/>
        <v>14933946</v>
      </c>
      <c r="Q178" s="113"/>
      <c r="R178" s="113"/>
      <c r="S178" s="155"/>
      <c r="T178" s="156"/>
    </row>
    <row r="179" spans="1:20" ht="41.1" customHeight="1">
      <c r="A179" s="180" t="str">
        <f t="shared" si="26"/>
        <v>사회복지과</v>
      </c>
      <c r="B179" s="181"/>
      <c r="C179" s="181"/>
      <c r="D179" s="167"/>
      <c r="E179" s="167"/>
      <c r="F179" s="167"/>
      <c r="G179" s="167"/>
      <c r="H179" s="75">
        <f t="shared" si="27"/>
        <v>69261110</v>
      </c>
      <c r="I179" s="75"/>
      <c r="J179" s="75"/>
      <c r="K179" s="71">
        <v>0</v>
      </c>
      <c r="L179" s="71"/>
      <c r="M179" s="71"/>
      <c r="N179" s="160">
        <v>0</v>
      </c>
      <c r="O179" s="160"/>
      <c r="P179" s="113">
        <f t="shared" si="23"/>
        <v>69261110</v>
      </c>
      <c r="Q179" s="113"/>
      <c r="R179" s="113"/>
      <c r="S179" s="155"/>
      <c r="T179" s="156"/>
    </row>
    <row r="180" spans="1:20" ht="41.1" customHeight="1">
      <c r="A180" s="180" t="str">
        <f t="shared" si="26"/>
        <v>아동복지과</v>
      </c>
      <c r="B180" s="181"/>
      <c r="C180" s="181"/>
      <c r="D180" s="167"/>
      <c r="E180" s="167"/>
      <c r="F180" s="167"/>
      <c r="G180" s="167"/>
      <c r="H180" s="75">
        <f t="shared" si="27"/>
        <v>57887537</v>
      </c>
      <c r="I180" s="75"/>
      <c r="J180" s="75"/>
      <c r="K180" s="71">
        <v>0</v>
      </c>
      <c r="L180" s="71"/>
      <c r="M180" s="71"/>
      <c r="N180" s="160">
        <v>0</v>
      </c>
      <c r="O180" s="160"/>
      <c r="P180" s="113">
        <f t="shared" ref="P180" si="28">H180-K180+N180</f>
        <v>57887537</v>
      </c>
      <c r="Q180" s="113"/>
      <c r="R180" s="113"/>
      <c r="S180" s="155"/>
      <c r="T180" s="156"/>
    </row>
    <row r="181" spans="1:20" ht="41.1" customHeight="1">
      <c r="A181" s="180" t="str">
        <f t="shared" si="26"/>
        <v>평생교육과</v>
      </c>
      <c r="B181" s="181"/>
      <c r="C181" s="181"/>
      <c r="D181" s="167"/>
      <c r="E181" s="167"/>
      <c r="F181" s="167"/>
      <c r="G181" s="167"/>
      <c r="H181" s="75">
        <f t="shared" si="27"/>
        <v>23436440</v>
      </c>
      <c r="I181" s="75"/>
      <c r="J181" s="75"/>
      <c r="K181" s="71">
        <v>0</v>
      </c>
      <c r="L181" s="71"/>
      <c r="M181" s="71"/>
      <c r="N181" s="160">
        <v>0</v>
      </c>
      <c r="O181" s="160"/>
      <c r="P181" s="113">
        <f t="shared" si="23"/>
        <v>23436440</v>
      </c>
      <c r="Q181" s="113"/>
      <c r="R181" s="113"/>
      <c r="S181" s="155"/>
      <c r="T181" s="156"/>
    </row>
    <row r="182" spans="1:20" ht="41.1" customHeight="1">
      <c r="A182" s="180" t="str">
        <f t="shared" si="26"/>
        <v>기업지원과</v>
      </c>
      <c r="B182" s="181"/>
      <c r="C182" s="181"/>
      <c r="D182" s="167"/>
      <c r="E182" s="167"/>
      <c r="F182" s="167"/>
      <c r="G182" s="167"/>
      <c r="H182" s="75">
        <f t="shared" si="27"/>
        <v>7086293</v>
      </c>
      <c r="I182" s="75"/>
      <c r="J182" s="75"/>
      <c r="K182" s="71">
        <v>0</v>
      </c>
      <c r="L182" s="71"/>
      <c r="M182" s="71"/>
      <c r="N182" s="160">
        <v>0</v>
      </c>
      <c r="O182" s="160"/>
      <c r="P182" s="113">
        <f t="shared" si="23"/>
        <v>7086293</v>
      </c>
      <c r="Q182" s="113"/>
      <c r="R182" s="113"/>
      <c r="S182" s="155"/>
      <c r="T182" s="156"/>
    </row>
    <row r="183" spans="1:20" ht="41.1" customHeight="1">
      <c r="A183" s="188" t="str">
        <f t="shared" si="26"/>
        <v>일 자 리 과</v>
      </c>
      <c r="B183" s="189"/>
      <c r="C183" s="189"/>
      <c r="D183" s="186"/>
      <c r="E183" s="186"/>
      <c r="F183" s="186"/>
      <c r="G183" s="186"/>
      <c r="H183" s="102">
        <f t="shared" si="27"/>
        <v>5608361</v>
      </c>
      <c r="I183" s="102"/>
      <c r="J183" s="102"/>
      <c r="K183" s="187">
        <v>0</v>
      </c>
      <c r="L183" s="187"/>
      <c r="M183" s="187"/>
      <c r="N183" s="159">
        <v>0</v>
      </c>
      <c r="O183" s="159"/>
      <c r="P183" s="72">
        <f t="shared" si="23"/>
        <v>5608361</v>
      </c>
      <c r="Q183" s="72"/>
      <c r="R183" s="72"/>
      <c r="S183" s="163"/>
      <c r="T183" s="164"/>
    </row>
    <row r="184" spans="1:20" ht="41.1" customHeight="1" thickBot="1">
      <c r="A184" s="252" t="str">
        <f t="shared" si="26"/>
        <v>도시농업과</v>
      </c>
      <c r="B184" s="253"/>
      <c r="C184" s="253"/>
      <c r="D184" s="255"/>
      <c r="E184" s="255"/>
      <c r="F184" s="255"/>
      <c r="G184" s="255"/>
      <c r="H184" s="83">
        <f t="shared" si="27"/>
        <v>2512773</v>
      </c>
      <c r="I184" s="83"/>
      <c r="J184" s="83"/>
      <c r="K184" s="294">
        <v>0</v>
      </c>
      <c r="L184" s="294"/>
      <c r="M184" s="294"/>
      <c r="N184" s="382">
        <v>0</v>
      </c>
      <c r="O184" s="382"/>
      <c r="P184" s="86">
        <f t="shared" si="23"/>
        <v>2512773</v>
      </c>
      <c r="Q184" s="86"/>
      <c r="R184" s="86"/>
      <c r="S184" s="380"/>
      <c r="T184" s="381"/>
    </row>
    <row r="185" spans="1:20" ht="24.95" customHeight="1" thickBot="1">
      <c r="A185" s="12"/>
      <c r="T185" s="22" t="s">
        <v>36</v>
      </c>
    </row>
    <row r="186" spans="1:20" ht="24.95" customHeight="1">
      <c r="A186" s="229" t="s">
        <v>0</v>
      </c>
      <c r="B186" s="230"/>
      <c r="C186" s="230"/>
      <c r="D186" s="233" t="s">
        <v>73</v>
      </c>
      <c r="E186" s="233"/>
      <c r="F186" s="235" t="s">
        <v>30</v>
      </c>
      <c r="G186" s="235"/>
      <c r="H186" s="233" t="s">
        <v>37</v>
      </c>
      <c r="I186" s="233"/>
      <c r="J186" s="233"/>
      <c r="K186" s="235" t="s">
        <v>1</v>
      </c>
      <c r="L186" s="235"/>
      <c r="M186" s="235"/>
      <c r="N186" s="235"/>
      <c r="O186" s="235"/>
      <c r="P186" s="233" t="s">
        <v>38</v>
      </c>
      <c r="Q186" s="233"/>
      <c r="R186" s="233"/>
      <c r="S186" s="235" t="s">
        <v>90</v>
      </c>
      <c r="T186" s="247"/>
    </row>
    <row r="187" spans="1:20" ht="24.95" customHeight="1">
      <c r="A187" s="231"/>
      <c r="B187" s="232"/>
      <c r="C187" s="232"/>
      <c r="D187" s="234"/>
      <c r="E187" s="234"/>
      <c r="F187" s="236"/>
      <c r="G187" s="236"/>
      <c r="H187" s="234"/>
      <c r="I187" s="234"/>
      <c r="J187" s="234"/>
      <c r="K187" s="236" t="s">
        <v>2</v>
      </c>
      <c r="L187" s="236"/>
      <c r="M187" s="236"/>
      <c r="N187" s="236" t="s">
        <v>3</v>
      </c>
      <c r="O187" s="236"/>
      <c r="P187" s="234"/>
      <c r="Q187" s="234"/>
      <c r="R187" s="234"/>
      <c r="S187" s="236"/>
      <c r="T187" s="248"/>
    </row>
    <row r="188" spans="1:20" ht="39.950000000000003" customHeight="1">
      <c r="A188" s="250" t="s">
        <v>127</v>
      </c>
      <c r="B188" s="251"/>
      <c r="C188" s="251"/>
      <c r="D188" s="254"/>
      <c r="E188" s="254"/>
      <c r="F188" s="254"/>
      <c r="G188" s="254"/>
      <c r="H188" s="221">
        <f>H189+H190+H191+H192+H193+H194+H195+H197</f>
        <v>83197220</v>
      </c>
      <c r="I188" s="221"/>
      <c r="J188" s="221"/>
      <c r="K188" s="74">
        <f>K189+K190+K191+K192+K193+K194+K195+K197</f>
        <v>160000</v>
      </c>
      <c r="L188" s="74"/>
      <c r="M188" s="74"/>
      <c r="N188" s="168">
        <f>N189+N190+N191+N192+N193+N194+N195+N197</f>
        <v>0</v>
      </c>
      <c r="O188" s="168"/>
      <c r="P188" s="146">
        <f t="shared" si="23"/>
        <v>83037220</v>
      </c>
      <c r="Q188" s="146"/>
      <c r="R188" s="146"/>
      <c r="S188" s="378"/>
      <c r="T188" s="379"/>
    </row>
    <row r="189" spans="1:20" ht="39.950000000000003" customHeight="1">
      <c r="A189" s="180" t="str">
        <f t="shared" ref="A189:A195" si="29">A77</f>
        <v>행정지원과</v>
      </c>
      <c r="B189" s="181"/>
      <c r="C189" s="181"/>
      <c r="D189" s="167"/>
      <c r="E189" s="167"/>
      <c r="F189" s="167"/>
      <c r="G189" s="167"/>
      <c r="H189" s="75">
        <f t="shared" ref="H189:H195" si="30">G77</f>
        <v>56663876</v>
      </c>
      <c r="I189" s="75"/>
      <c r="J189" s="75"/>
      <c r="K189" s="71">
        <v>0</v>
      </c>
      <c r="L189" s="71"/>
      <c r="M189" s="71"/>
      <c r="N189" s="160">
        <v>0</v>
      </c>
      <c r="O189" s="160"/>
      <c r="P189" s="113">
        <f t="shared" si="23"/>
        <v>56663876</v>
      </c>
      <c r="Q189" s="113"/>
      <c r="R189" s="113"/>
      <c r="S189" s="155"/>
      <c r="T189" s="156"/>
    </row>
    <row r="190" spans="1:20" ht="39.950000000000003" customHeight="1">
      <c r="A190" s="211" t="str">
        <f t="shared" si="29"/>
        <v>세   정   과</v>
      </c>
      <c r="B190" s="212"/>
      <c r="C190" s="212"/>
      <c r="D190" s="213"/>
      <c r="E190" s="213"/>
      <c r="F190" s="213"/>
      <c r="G190" s="213"/>
      <c r="H190" s="406">
        <f t="shared" si="30"/>
        <v>658892</v>
      </c>
      <c r="I190" s="406"/>
      <c r="J190" s="406"/>
      <c r="K190" s="257">
        <v>0</v>
      </c>
      <c r="L190" s="257"/>
      <c r="M190" s="257"/>
      <c r="N190" s="258">
        <v>0</v>
      </c>
      <c r="O190" s="258"/>
      <c r="P190" s="256">
        <f t="shared" ref="P190" si="31">H190-K190+N190</f>
        <v>658892</v>
      </c>
      <c r="Q190" s="256"/>
      <c r="R190" s="256"/>
      <c r="S190" s="259"/>
      <c r="T190" s="260"/>
    </row>
    <row r="191" spans="1:20" ht="39.950000000000003" customHeight="1">
      <c r="A191" s="188" t="str">
        <f t="shared" si="29"/>
        <v>징   수   과</v>
      </c>
      <c r="B191" s="189"/>
      <c r="C191" s="189"/>
      <c r="D191" s="186"/>
      <c r="E191" s="186"/>
      <c r="F191" s="186"/>
      <c r="G191" s="186"/>
      <c r="H191" s="102">
        <f t="shared" si="30"/>
        <v>887569</v>
      </c>
      <c r="I191" s="102"/>
      <c r="J191" s="102"/>
      <c r="K191" s="187">
        <v>0</v>
      </c>
      <c r="L191" s="187"/>
      <c r="M191" s="187"/>
      <c r="N191" s="159">
        <v>0</v>
      </c>
      <c r="O191" s="159"/>
      <c r="P191" s="72">
        <f>H191-K191+N191</f>
        <v>887569</v>
      </c>
      <c r="Q191" s="72"/>
      <c r="R191" s="72"/>
      <c r="S191" s="163"/>
      <c r="T191" s="164"/>
    </row>
    <row r="192" spans="1:20" ht="39.950000000000003" customHeight="1">
      <c r="A192" s="180" t="str">
        <f t="shared" si="29"/>
        <v>회   계   과</v>
      </c>
      <c r="B192" s="181"/>
      <c r="C192" s="181"/>
      <c r="D192" s="167"/>
      <c r="E192" s="167"/>
      <c r="F192" s="167"/>
      <c r="G192" s="167"/>
      <c r="H192" s="75">
        <f t="shared" si="30"/>
        <v>3450554</v>
      </c>
      <c r="I192" s="75"/>
      <c r="J192" s="75"/>
      <c r="K192" s="71">
        <v>0</v>
      </c>
      <c r="L192" s="71"/>
      <c r="M192" s="71"/>
      <c r="N192" s="160">
        <v>0</v>
      </c>
      <c r="O192" s="160"/>
      <c r="P192" s="113">
        <f>H192-K192+N192</f>
        <v>3450554</v>
      </c>
      <c r="Q192" s="113"/>
      <c r="R192" s="113"/>
      <c r="S192" s="155"/>
      <c r="T192" s="156"/>
    </row>
    <row r="193" spans="1:20" ht="39.950000000000003" customHeight="1">
      <c r="A193" s="188" t="str">
        <f t="shared" si="29"/>
        <v>안전총괄과</v>
      </c>
      <c r="B193" s="189"/>
      <c r="C193" s="189"/>
      <c r="D193" s="186"/>
      <c r="E193" s="186"/>
      <c r="F193" s="186"/>
      <c r="G193" s="186"/>
      <c r="H193" s="102">
        <f t="shared" si="30"/>
        <v>7930130</v>
      </c>
      <c r="I193" s="102"/>
      <c r="J193" s="102"/>
      <c r="K193" s="187">
        <v>0</v>
      </c>
      <c r="L193" s="187"/>
      <c r="M193" s="187"/>
      <c r="N193" s="159">
        <v>0</v>
      </c>
      <c r="O193" s="159"/>
      <c r="P193" s="72">
        <f>H193-K193+N193</f>
        <v>7930130</v>
      </c>
      <c r="Q193" s="72"/>
      <c r="R193" s="72"/>
      <c r="S193" s="163"/>
      <c r="T193" s="164"/>
    </row>
    <row r="194" spans="1:20" ht="39.950000000000003" customHeight="1">
      <c r="A194" s="180" t="str">
        <f t="shared" si="29"/>
        <v>민원지적과</v>
      </c>
      <c r="B194" s="181"/>
      <c r="C194" s="181"/>
      <c r="D194" s="167"/>
      <c r="E194" s="167"/>
      <c r="F194" s="167"/>
      <c r="G194" s="167"/>
      <c r="H194" s="75">
        <f t="shared" si="30"/>
        <v>773955</v>
      </c>
      <c r="I194" s="75"/>
      <c r="J194" s="75"/>
      <c r="K194" s="71">
        <v>0</v>
      </c>
      <c r="L194" s="71"/>
      <c r="M194" s="71"/>
      <c r="N194" s="160">
        <v>0</v>
      </c>
      <c r="O194" s="160"/>
      <c r="P194" s="113">
        <f t="shared" ref="P194:P200" si="32">H194-K194+N194</f>
        <v>773955</v>
      </c>
      <c r="Q194" s="113"/>
      <c r="R194" s="113"/>
      <c r="S194" s="155"/>
      <c r="T194" s="156"/>
    </row>
    <row r="195" spans="1:20" ht="39.950000000000003" customHeight="1">
      <c r="A195" s="188" t="str">
        <f t="shared" si="29"/>
        <v>문화체육과</v>
      </c>
      <c r="B195" s="189"/>
      <c r="C195" s="189"/>
      <c r="D195" s="186"/>
      <c r="E195" s="186"/>
      <c r="F195" s="186"/>
      <c r="G195" s="186"/>
      <c r="H195" s="102">
        <f t="shared" si="30"/>
        <v>9421668</v>
      </c>
      <c r="I195" s="102"/>
      <c r="J195" s="102"/>
      <c r="K195" s="187">
        <f>K196</f>
        <v>160000</v>
      </c>
      <c r="L195" s="187"/>
      <c r="M195" s="187"/>
      <c r="N195" s="159">
        <f>N196</f>
        <v>0</v>
      </c>
      <c r="O195" s="159"/>
      <c r="P195" s="72">
        <f t="shared" ref="P195:P196" si="33">H195-K195+N195</f>
        <v>9261668</v>
      </c>
      <c r="Q195" s="72"/>
      <c r="R195" s="72"/>
      <c r="S195" s="163"/>
      <c r="T195" s="164"/>
    </row>
    <row r="196" spans="1:20" ht="39.950000000000003" customHeight="1">
      <c r="A196" s="195" t="s">
        <v>172</v>
      </c>
      <c r="B196" s="196"/>
      <c r="C196" s="196"/>
      <c r="D196" s="194" t="s">
        <v>173</v>
      </c>
      <c r="E196" s="194"/>
      <c r="F196" s="194" t="s">
        <v>144</v>
      </c>
      <c r="G196" s="194"/>
      <c r="H196" s="92">
        <v>160000</v>
      </c>
      <c r="I196" s="92"/>
      <c r="J196" s="92"/>
      <c r="K196" s="97">
        <v>160000</v>
      </c>
      <c r="L196" s="97"/>
      <c r="M196" s="97"/>
      <c r="N196" s="98">
        <v>0</v>
      </c>
      <c r="O196" s="98"/>
      <c r="P196" s="95">
        <f t="shared" si="33"/>
        <v>0</v>
      </c>
      <c r="Q196" s="95"/>
      <c r="R196" s="95"/>
      <c r="S196" s="99" t="s">
        <v>178</v>
      </c>
      <c r="T196" s="100"/>
    </row>
    <row r="197" spans="1:20" ht="39.950000000000003" customHeight="1">
      <c r="A197" s="188" t="str">
        <f>A84</f>
        <v>정보통신과</v>
      </c>
      <c r="B197" s="189"/>
      <c r="C197" s="189"/>
      <c r="D197" s="186"/>
      <c r="E197" s="186"/>
      <c r="F197" s="186"/>
      <c r="G197" s="186"/>
      <c r="H197" s="102">
        <f>G84</f>
        <v>3410576</v>
      </c>
      <c r="I197" s="102"/>
      <c r="J197" s="102"/>
      <c r="K197" s="187">
        <v>0</v>
      </c>
      <c r="L197" s="187"/>
      <c r="M197" s="187"/>
      <c r="N197" s="159">
        <v>0</v>
      </c>
      <c r="O197" s="159"/>
      <c r="P197" s="72">
        <f t="shared" si="32"/>
        <v>3410576</v>
      </c>
      <c r="Q197" s="72"/>
      <c r="R197" s="72"/>
      <c r="S197" s="163"/>
      <c r="T197" s="164"/>
    </row>
    <row r="198" spans="1:20" ht="39.950000000000003" customHeight="1">
      <c r="A198" s="250" t="s">
        <v>76</v>
      </c>
      <c r="B198" s="251"/>
      <c r="C198" s="251"/>
      <c r="D198" s="193"/>
      <c r="E198" s="193"/>
      <c r="F198" s="193"/>
      <c r="G198" s="193"/>
      <c r="H198" s="221">
        <f>H199+H200+H201+H202+H203+H208</f>
        <v>83125039</v>
      </c>
      <c r="I198" s="221"/>
      <c r="J198" s="221"/>
      <c r="K198" s="74">
        <f>K199+K200+K201+K202+K203+K208</f>
        <v>350000</v>
      </c>
      <c r="L198" s="74"/>
      <c r="M198" s="74"/>
      <c r="N198" s="168">
        <f>N199+N200+N201+N202+N203+N208</f>
        <v>0</v>
      </c>
      <c r="O198" s="168"/>
      <c r="P198" s="146">
        <f t="shared" si="32"/>
        <v>82775039</v>
      </c>
      <c r="Q198" s="146"/>
      <c r="R198" s="146"/>
      <c r="S198" s="161"/>
      <c r="T198" s="162"/>
    </row>
    <row r="199" spans="1:20" ht="39.950000000000003" customHeight="1">
      <c r="A199" s="180" t="str">
        <f t="shared" ref="A199:A203" si="34">A85</f>
        <v>도시정책과</v>
      </c>
      <c r="B199" s="181"/>
      <c r="C199" s="181"/>
      <c r="D199" s="167"/>
      <c r="E199" s="167"/>
      <c r="F199" s="167"/>
      <c r="G199" s="167"/>
      <c r="H199" s="75">
        <f t="shared" ref="H199:H203" si="35">G85</f>
        <v>181228</v>
      </c>
      <c r="I199" s="75"/>
      <c r="J199" s="75"/>
      <c r="K199" s="71">
        <v>0</v>
      </c>
      <c r="L199" s="71"/>
      <c r="M199" s="71"/>
      <c r="N199" s="160">
        <v>0</v>
      </c>
      <c r="O199" s="160"/>
      <c r="P199" s="113">
        <f t="shared" si="32"/>
        <v>181228</v>
      </c>
      <c r="Q199" s="113"/>
      <c r="R199" s="113"/>
      <c r="S199" s="155"/>
      <c r="T199" s="156"/>
    </row>
    <row r="200" spans="1:20" ht="39.950000000000003" customHeight="1">
      <c r="A200" s="180" t="str">
        <f t="shared" si="34"/>
        <v>도시개발과</v>
      </c>
      <c r="B200" s="181"/>
      <c r="C200" s="181"/>
      <c r="D200" s="167"/>
      <c r="E200" s="167"/>
      <c r="F200" s="167"/>
      <c r="G200" s="167"/>
      <c r="H200" s="75">
        <f t="shared" si="35"/>
        <v>898582</v>
      </c>
      <c r="I200" s="75"/>
      <c r="J200" s="75"/>
      <c r="K200" s="71">
        <v>0</v>
      </c>
      <c r="L200" s="71"/>
      <c r="M200" s="71"/>
      <c r="N200" s="160">
        <v>0</v>
      </c>
      <c r="O200" s="160"/>
      <c r="P200" s="113">
        <f t="shared" si="32"/>
        <v>898582</v>
      </c>
      <c r="Q200" s="113"/>
      <c r="R200" s="113"/>
      <c r="S200" s="155"/>
      <c r="T200" s="156"/>
    </row>
    <row r="201" spans="1:20" ht="39.950000000000003" customHeight="1">
      <c r="A201" s="180" t="str">
        <f t="shared" si="34"/>
        <v>건   축   과</v>
      </c>
      <c r="B201" s="181"/>
      <c r="C201" s="181"/>
      <c r="D201" s="167"/>
      <c r="E201" s="167"/>
      <c r="F201" s="167"/>
      <c r="G201" s="167"/>
      <c r="H201" s="75">
        <f t="shared" si="35"/>
        <v>1233366</v>
      </c>
      <c r="I201" s="75"/>
      <c r="J201" s="75"/>
      <c r="K201" s="71">
        <v>0</v>
      </c>
      <c r="L201" s="71"/>
      <c r="M201" s="71"/>
      <c r="N201" s="160">
        <v>0</v>
      </c>
      <c r="O201" s="160"/>
      <c r="P201" s="113">
        <f t="shared" ref="P201:P217" si="36">H201-K201+N201</f>
        <v>1233366</v>
      </c>
      <c r="Q201" s="113"/>
      <c r="R201" s="113"/>
      <c r="S201" s="155"/>
      <c r="T201" s="156"/>
    </row>
    <row r="202" spans="1:20" ht="39.950000000000003" customHeight="1">
      <c r="A202" s="190" t="str">
        <f t="shared" si="34"/>
        <v>도로건설과</v>
      </c>
      <c r="B202" s="191"/>
      <c r="C202" s="191"/>
      <c r="D202" s="165"/>
      <c r="E202" s="166"/>
      <c r="F202" s="405"/>
      <c r="G202" s="405"/>
      <c r="H202" s="296">
        <f t="shared" si="35"/>
        <v>31850446</v>
      </c>
      <c r="I202" s="296"/>
      <c r="J202" s="296"/>
      <c r="K202" s="73">
        <v>0</v>
      </c>
      <c r="L202" s="73"/>
      <c r="M202" s="73"/>
      <c r="N202" s="407">
        <v>0</v>
      </c>
      <c r="O202" s="407"/>
      <c r="P202" s="179">
        <f t="shared" si="36"/>
        <v>31850446</v>
      </c>
      <c r="Q202" s="179"/>
      <c r="R202" s="179"/>
      <c r="S202" s="157"/>
      <c r="T202" s="158"/>
    </row>
    <row r="203" spans="1:20" ht="39.950000000000003" customHeight="1">
      <c r="A203" s="188" t="str">
        <f t="shared" si="34"/>
        <v>교통행정과</v>
      </c>
      <c r="B203" s="189"/>
      <c r="C203" s="189"/>
      <c r="D203" s="428"/>
      <c r="E203" s="429"/>
      <c r="F203" s="186"/>
      <c r="G203" s="186"/>
      <c r="H203" s="102">
        <f t="shared" si="35"/>
        <v>27487445</v>
      </c>
      <c r="I203" s="102"/>
      <c r="J203" s="102"/>
      <c r="K203" s="187">
        <f>K204</f>
        <v>350000</v>
      </c>
      <c r="L203" s="187"/>
      <c r="M203" s="187"/>
      <c r="N203" s="159">
        <f>N204</f>
        <v>0</v>
      </c>
      <c r="O203" s="159"/>
      <c r="P203" s="72">
        <f t="shared" si="36"/>
        <v>27137445</v>
      </c>
      <c r="Q203" s="72"/>
      <c r="R203" s="72"/>
      <c r="S203" s="163"/>
      <c r="T203" s="164"/>
    </row>
    <row r="204" spans="1:20" ht="39.950000000000003" customHeight="1">
      <c r="A204" s="195" t="s">
        <v>174</v>
      </c>
      <c r="B204" s="196"/>
      <c r="C204" s="196"/>
      <c r="D204" s="194" t="s">
        <v>175</v>
      </c>
      <c r="E204" s="194"/>
      <c r="F204" s="194" t="s">
        <v>176</v>
      </c>
      <c r="G204" s="194"/>
      <c r="H204" s="92">
        <v>2710000</v>
      </c>
      <c r="I204" s="92"/>
      <c r="J204" s="92"/>
      <c r="K204" s="97">
        <v>350000</v>
      </c>
      <c r="L204" s="97"/>
      <c r="M204" s="97"/>
      <c r="N204" s="98">
        <v>0</v>
      </c>
      <c r="O204" s="98"/>
      <c r="P204" s="95">
        <f t="shared" si="36"/>
        <v>2360000</v>
      </c>
      <c r="Q204" s="95"/>
      <c r="R204" s="95"/>
      <c r="S204" s="99" t="s">
        <v>177</v>
      </c>
      <c r="T204" s="100"/>
    </row>
    <row r="205" spans="1:20" ht="24.95" customHeight="1" thickBot="1">
      <c r="A205" s="12"/>
      <c r="T205" s="22" t="s">
        <v>36</v>
      </c>
    </row>
    <row r="206" spans="1:20" ht="24.95" customHeight="1">
      <c r="A206" s="229" t="s">
        <v>0</v>
      </c>
      <c r="B206" s="230"/>
      <c r="C206" s="230"/>
      <c r="D206" s="233" t="s">
        <v>73</v>
      </c>
      <c r="E206" s="233"/>
      <c r="F206" s="235" t="s">
        <v>30</v>
      </c>
      <c r="G206" s="235"/>
      <c r="H206" s="233" t="s">
        <v>37</v>
      </c>
      <c r="I206" s="233"/>
      <c r="J206" s="233"/>
      <c r="K206" s="235" t="s">
        <v>1</v>
      </c>
      <c r="L206" s="235"/>
      <c r="M206" s="235"/>
      <c r="N206" s="235"/>
      <c r="O206" s="235"/>
      <c r="P206" s="233" t="s">
        <v>38</v>
      </c>
      <c r="Q206" s="233"/>
      <c r="R206" s="233"/>
      <c r="S206" s="235" t="s">
        <v>90</v>
      </c>
      <c r="T206" s="247"/>
    </row>
    <row r="207" spans="1:20" ht="24.95" customHeight="1">
      <c r="A207" s="231"/>
      <c r="B207" s="232"/>
      <c r="C207" s="232"/>
      <c r="D207" s="234"/>
      <c r="E207" s="234"/>
      <c r="F207" s="236"/>
      <c r="G207" s="236"/>
      <c r="H207" s="234"/>
      <c r="I207" s="234"/>
      <c r="J207" s="234"/>
      <c r="K207" s="236" t="s">
        <v>2</v>
      </c>
      <c r="L207" s="236"/>
      <c r="M207" s="236"/>
      <c r="N207" s="236" t="s">
        <v>3</v>
      </c>
      <c r="O207" s="236"/>
      <c r="P207" s="234"/>
      <c r="Q207" s="234"/>
      <c r="R207" s="234"/>
      <c r="S207" s="236"/>
      <c r="T207" s="248"/>
    </row>
    <row r="208" spans="1:20" ht="39.950000000000003" customHeight="1">
      <c r="A208" s="180" t="str">
        <f>A90</f>
        <v>청   소   과</v>
      </c>
      <c r="B208" s="181"/>
      <c r="C208" s="181"/>
      <c r="D208" s="426"/>
      <c r="E208" s="427"/>
      <c r="F208" s="167"/>
      <c r="G208" s="167"/>
      <c r="H208" s="75">
        <f>G90</f>
        <v>21473972</v>
      </c>
      <c r="I208" s="75"/>
      <c r="J208" s="75"/>
      <c r="K208" s="71">
        <v>0</v>
      </c>
      <c r="L208" s="71"/>
      <c r="M208" s="71"/>
      <c r="N208" s="160">
        <v>0</v>
      </c>
      <c r="O208" s="160"/>
      <c r="P208" s="113">
        <f t="shared" si="36"/>
        <v>21473972</v>
      </c>
      <c r="Q208" s="113"/>
      <c r="R208" s="113"/>
      <c r="S208" s="155"/>
      <c r="T208" s="156"/>
    </row>
    <row r="209" spans="1:20" ht="39.950000000000003" customHeight="1">
      <c r="A209" s="430" t="s">
        <v>135</v>
      </c>
      <c r="B209" s="431"/>
      <c r="C209" s="431"/>
      <c r="D209" s="432"/>
      <c r="E209" s="433"/>
      <c r="F209" s="424"/>
      <c r="G209" s="424"/>
      <c r="H209" s="425">
        <f>H210+H211</f>
        <v>10983355</v>
      </c>
      <c r="I209" s="425"/>
      <c r="J209" s="425"/>
      <c r="K209" s="434">
        <f>K210+K211</f>
        <v>0</v>
      </c>
      <c r="L209" s="434"/>
      <c r="M209" s="434"/>
      <c r="N209" s="151">
        <f>N210+N211</f>
        <v>0</v>
      </c>
      <c r="O209" s="151"/>
      <c r="P209" s="152">
        <f t="shared" ref="P209:P211" si="37">H209-K209+N209</f>
        <v>10983355</v>
      </c>
      <c r="Q209" s="152"/>
      <c r="R209" s="152"/>
      <c r="S209" s="153"/>
      <c r="T209" s="154"/>
    </row>
    <row r="210" spans="1:20" ht="39.950000000000003" customHeight="1">
      <c r="A210" s="182" t="str">
        <f>A91</f>
        <v>보건위생과</v>
      </c>
      <c r="B210" s="183"/>
      <c r="C210" s="183"/>
      <c r="D210" s="177"/>
      <c r="E210" s="178"/>
      <c r="F210" s="184"/>
      <c r="G210" s="184"/>
      <c r="H210" s="185">
        <f>G91</f>
        <v>2679726</v>
      </c>
      <c r="I210" s="185"/>
      <c r="J210" s="185"/>
      <c r="K210" s="292">
        <v>0</v>
      </c>
      <c r="L210" s="292"/>
      <c r="M210" s="292"/>
      <c r="N210" s="150">
        <v>0</v>
      </c>
      <c r="O210" s="150"/>
      <c r="P210" s="113">
        <f t="shared" si="37"/>
        <v>2679726</v>
      </c>
      <c r="Q210" s="113"/>
      <c r="R210" s="113"/>
      <c r="S210" s="69"/>
      <c r="T210" s="70"/>
    </row>
    <row r="211" spans="1:20" ht="39.950000000000003" customHeight="1">
      <c r="A211" s="182" t="str">
        <f>A92</f>
        <v>건강증진과</v>
      </c>
      <c r="B211" s="183"/>
      <c r="C211" s="183"/>
      <c r="D211" s="177"/>
      <c r="E211" s="178"/>
      <c r="F211" s="184"/>
      <c r="G211" s="184"/>
      <c r="H211" s="185">
        <f>G92</f>
        <v>8303629</v>
      </c>
      <c r="I211" s="185"/>
      <c r="J211" s="185"/>
      <c r="K211" s="292">
        <v>0</v>
      </c>
      <c r="L211" s="292"/>
      <c r="M211" s="292"/>
      <c r="N211" s="150">
        <v>0</v>
      </c>
      <c r="O211" s="150"/>
      <c r="P211" s="113">
        <f t="shared" si="37"/>
        <v>8303629</v>
      </c>
      <c r="Q211" s="113"/>
      <c r="R211" s="113"/>
      <c r="S211" s="69"/>
      <c r="T211" s="70"/>
    </row>
    <row r="212" spans="1:20" ht="39.950000000000003" customHeight="1">
      <c r="A212" s="250" t="s">
        <v>77</v>
      </c>
      <c r="B212" s="251"/>
      <c r="C212" s="251"/>
      <c r="D212" s="175"/>
      <c r="E212" s="176"/>
      <c r="F212" s="193"/>
      <c r="G212" s="193"/>
      <c r="H212" s="221">
        <f>H213+H215</f>
        <v>19542581</v>
      </c>
      <c r="I212" s="221"/>
      <c r="J212" s="221"/>
      <c r="K212" s="74">
        <f>K213+K215</f>
        <v>95000</v>
      </c>
      <c r="L212" s="74"/>
      <c r="M212" s="74"/>
      <c r="N212" s="168">
        <f>N213+N215</f>
        <v>0</v>
      </c>
      <c r="O212" s="168"/>
      <c r="P212" s="146">
        <f t="shared" si="36"/>
        <v>19447581</v>
      </c>
      <c r="Q212" s="146"/>
      <c r="R212" s="146"/>
      <c r="S212" s="161"/>
      <c r="T212" s="162"/>
    </row>
    <row r="213" spans="1:20" ht="39.950000000000003" customHeight="1">
      <c r="A213" s="190" t="str">
        <f>A93</f>
        <v>공원녹지과</v>
      </c>
      <c r="B213" s="191"/>
      <c r="C213" s="191"/>
      <c r="D213" s="165"/>
      <c r="E213" s="166"/>
      <c r="F213" s="405"/>
      <c r="G213" s="405"/>
      <c r="H213" s="296">
        <f>G93</f>
        <v>10410253</v>
      </c>
      <c r="I213" s="296"/>
      <c r="J213" s="296"/>
      <c r="K213" s="73">
        <f>K214</f>
        <v>95000</v>
      </c>
      <c r="L213" s="73"/>
      <c r="M213" s="73"/>
      <c r="N213" s="407">
        <f>N214</f>
        <v>0</v>
      </c>
      <c r="O213" s="407"/>
      <c r="P213" s="179">
        <f t="shared" si="36"/>
        <v>10315253</v>
      </c>
      <c r="Q213" s="179"/>
      <c r="R213" s="179"/>
      <c r="S213" s="157"/>
      <c r="T213" s="158"/>
    </row>
    <row r="214" spans="1:20" ht="39.950000000000003" customHeight="1">
      <c r="A214" s="195" t="s">
        <v>180</v>
      </c>
      <c r="B214" s="196"/>
      <c r="C214" s="196"/>
      <c r="D214" s="194" t="s">
        <v>181</v>
      </c>
      <c r="E214" s="194"/>
      <c r="F214" s="194" t="s">
        <v>182</v>
      </c>
      <c r="G214" s="194"/>
      <c r="H214" s="92">
        <v>125000</v>
      </c>
      <c r="I214" s="92"/>
      <c r="J214" s="92"/>
      <c r="K214" s="97">
        <v>95000</v>
      </c>
      <c r="L214" s="97"/>
      <c r="M214" s="97"/>
      <c r="N214" s="98">
        <v>0</v>
      </c>
      <c r="O214" s="98"/>
      <c r="P214" s="95">
        <f t="shared" ref="P214" si="38">H214-K214+N214</f>
        <v>30000</v>
      </c>
      <c r="Q214" s="95"/>
      <c r="R214" s="95"/>
      <c r="S214" s="99" t="s">
        <v>183</v>
      </c>
      <c r="T214" s="100"/>
    </row>
    <row r="215" spans="1:20" ht="39.950000000000003" customHeight="1">
      <c r="A215" s="190" t="str">
        <f>A94</f>
        <v>환   경   과</v>
      </c>
      <c r="B215" s="191"/>
      <c r="C215" s="191"/>
      <c r="D215" s="165"/>
      <c r="E215" s="166"/>
      <c r="F215" s="405"/>
      <c r="G215" s="405"/>
      <c r="H215" s="296">
        <f>G94</f>
        <v>9132328</v>
      </c>
      <c r="I215" s="296"/>
      <c r="J215" s="296"/>
      <c r="K215" s="73">
        <v>0</v>
      </c>
      <c r="L215" s="73"/>
      <c r="M215" s="73"/>
      <c r="N215" s="407">
        <v>0</v>
      </c>
      <c r="O215" s="407"/>
      <c r="P215" s="179">
        <f t="shared" si="36"/>
        <v>9132328</v>
      </c>
      <c r="Q215" s="179"/>
      <c r="R215" s="179"/>
      <c r="S215" s="157"/>
      <c r="T215" s="158"/>
    </row>
    <row r="216" spans="1:20" ht="39.950000000000003" customHeight="1">
      <c r="A216" s="250" t="str">
        <f>A95</f>
        <v>중앙도서관</v>
      </c>
      <c r="B216" s="251"/>
      <c r="C216" s="251"/>
      <c r="D216" s="175"/>
      <c r="E216" s="176"/>
      <c r="F216" s="193"/>
      <c r="G216" s="193"/>
      <c r="H216" s="221">
        <f>G95</f>
        <v>3524938</v>
      </c>
      <c r="I216" s="221"/>
      <c r="J216" s="221"/>
      <c r="K216" s="74">
        <v>0</v>
      </c>
      <c r="L216" s="74"/>
      <c r="M216" s="74"/>
      <c r="N216" s="168">
        <v>0</v>
      </c>
      <c r="O216" s="168"/>
      <c r="P216" s="146">
        <f t="shared" si="36"/>
        <v>3524938</v>
      </c>
      <c r="Q216" s="146"/>
      <c r="R216" s="146"/>
      <c r="S216" s="161"/>
      <c r="T216" s="162"/>
    </row>
    <row r="217" spans="1:20" ht="39.950000000000003" customHeight="1">
      <c r="A217" s="372" t="str">
        <f>A96</f>
        <v>내손도서관</v>
      </c>
      <c r="B217" s="373"/>
      <c r="C217" s="373"/>
      <c r="D217" s="173"/>
      <c r="E217" s="174"/>
      <c r="F217" s="203"/>
      <c r="G217" s="203"/>
      <c r="H217" s="204">
        <f>G96</f>
        <v>3592929</v>
      </c>
      <c r="I217" s="204"/>
      <c r="J217" s="204"/>
      <c r="K217" s="276">
        <v>0</v>
      </c>
      <c r="L217" s="276"/>
      <c r="M217" s="276"/>
      <c r="N217" s="297">
        <v>0</v>
      </c>
      <c r="O217" s="297"/>
      <c r="P217" s="293">
        <f t="shared" si="36"/>
        <v>3592929</v>
      </c>
      <c r="Q217" s="293"/>
      <c r="R217" s="293"/>
      <c r="S217" s="358"/>
      <c r="T217" s="359"/>
    </row>
    <row r="218" spans="1:20" ht="39.950000000000003" customHeight="1">
      <c r="A218" s="403" t="s">
        <v>78</v>
      </c>
      <c r="B218" s="404"/>
      <c r="C218" s="404"/>
      <c r="D218" s="171"/>
      <c r="E218" s="172"/>
      <c r="F218" s="423"/>
      <c r="G218" s="423"/>
      <c r="H218" s="422">
        <f>H219+H220+H221+H222+H223+H224</f>
        <v>3088326</v>
      </c>
      <c r="I218" s="422"/>
      <c r="J218" s="422"/>
      <c r="K218" s="295">
        <f>K219+K220+K221+K222+K223+K224</f>
        <v>0</v>
      </c>
      <c r="L218" s="295"/>
      <c r="M218" s="295"/>
      <c r="N218" s="408">
        <f>N219+N220+N221+N222+N223+N224</f>
        <v>0</v>
      </c>
      <c r="O218" s="408"/>
      <c r="P218" s="409">
        <f t="shared" ref="P218:P224" si="39">H218-K218+N218</f>
        <v>3088326</v>
      </c>
      <c r="Q218" s="409"/>
      <c r="R218" s="409"/>
      <c r="S218" s="413"/>
      <c r="T218" s="414"/>
    </row>
    <row r="219" spans="1:20" ht="39.950000000000003" customHeight="1">
      <c r="A219" s="180" t="str">
        <f t="shared" ref="A219:A224" si="40">A97</f>
        <v>고   천   동</v>
      </c>
      <c r="B219" s="181"/>
      <c r="C219" s="181"/>
      <c r="D219" s="169"/>
      <c r="E219" s="170"/>
      <c r="F219" s="192"/>
      <c r="G219" s="192"/>
      <c r="H219" s="75">
        <f t="shared" ref="H219:H224" si="41">G97</f>
        <v>532068</v>
      </c>
      <c r="I219" s="75"/>
      <c r="J219" s="75"/>
      <c r="K219" s="71">
        <v>0</v>
      </c>
      <c r="L219" s="71"/>
      <c r="M219" s="71"/>
      <c r="N219" s="160">
        <v>0</v>
      </c>
      <c r="O219" s="160"/>
      <c r="P219" s="113">
        <f t="shared" si="39"/>
        <v>532068</v>
      </c>
      <c r="Q219" s="113"/>
      <c r="R219" s="113"/>
      <c r="S219" s="155"/>
      <c r="T219" s="156"/>
    </row>
    <row r="220" spans="1:20" ht="39.950000000000003" customHeight="1">
      <c r="A220" s="180" t="str">
        <f t="shared" si="40"/>
        <v>부   곡   동</v>
      </c>
      <c r="B220" s="181"/>
      <c r="C220" s="181"/>
      <c r="D220" s="169"/>
      <c r="E220" s="170"/>
      <c r="F220" s="192"/>
      <c r="G220" s="192"/>
      <c r="H220" s="75">
        <f t="shared" si="41"/>
        <v>513131</v>
      </c>
      <c r="I220" s="75"/>
      <c r="J220" s="75"/>
      <c r="K220" s="71">
        <v>0</v>
      </c>
      <c r="L220" s="71"/>
      <c r="M220" s="71"/>
      <c r="N220" s="160">
        <v>0</v>
      </c>
      <c r="O220" s="160"/>
      <c r="P220" s="113">
        <f t="shared" si="39"/>
        <v>513131</v>
      </c>
      <c r="Q220" s="113"/>
      <c r="R220" s="113"/>
      <c r="S220" s="155"/>
      <c r="T220" s="156"/>
    </row>
    <row r="221" spans="1:20" ht="39.950000000000003" customHeight="1">
      <c r="A221" s="180" t="str">
        <f t="shared" si="40"/>
        <v>오   전   동</v>
      </c>
      <c r="B221" s="181"/>
      <c r="C221" s="181"/>
      <c r="D221" s="192"/>
      <c r="E221" s="192"/>
      <c r="F221" s="192"/>
      <c r="G221" s="192"/>
      <c r="H221" s="75">
        <f t="shared" si="41"/>
        <v>476146</v>
      </c>
      <c r="I221" s="75"/>
      <c r="J221" s="75"/>
      <c r="K221" s="71">
        <v>0</v>
      </c>
      <c r="L221" s="71"/>
      <c r="M221" s="71"/>
      <c r="N221" s="160">
        <v>0</v>
      </c>
      <c r="O221" s="160"/>
      <c r="P221" s="113">
        <f t="shared" si="39"/>
        <v>476146</v>
      </c>
      <c r="Q221" s="113"/>
      <c r="R221" s="113"/>
      <c r="S221" s="155"/>
      <c r="T221" s="156"/>
    </row>
    <row r="222" spans="1:20" ht="39.950000000000003" customHeight="1">
      <c r="A222" s="180" t="str">
        <f t="shared" si="40"/>
        <v>내 손  1 동</v>
      </c>
      <c r="B222" s="181"/>
      <c r="C222" s="181"/>
      <c r="D222" s="192"/>
      <c r="E222" s="192"/>
      <c r="F222" s="192"/>
      <c r="G222" s="192"/>
      <c r="H222" s="75">
        <f t="shared" si="41"/>
        <v>460945</v>
      </c>
      <c r="I222" s="75"/>
      <c r="J222" s="75"/>
      <c r="K222" s="71">
        <v>0</v>
      </c>
      <c r="L222" s="71"/>
      <c r="M222" s="71"/>
      <c r="N222" s="160">
        <v>0</v>
      </c>
      <c r="O222" s="160"/>
      <c r="P222" s="113">
        <f>H222-K222+N222</f>
        <v>460945</v>
      </c>
      <c r="Q222" s="113"/>
      <c r="R222" s="113"/>
      <c r="S222" s="155"/>
      <c r="T222" s="156"/>
    </row>
    <row r="223" spans="1:20" ht="39.950000000000003" customHeight="1">
      <c r="A223" s="180" t="str">
        <f t="shared" si="40"/>
        <v>내 손  2 동</v>
      </c>
      <c r="B223" s="181"/>
      <c r="C223" s="181"/>
      <c r="D223" s="192"/>
      <c r="E223" s="192"/>
      <c r="F223" s="192"/>
      <c r="G223" s="192"/>
      <c r="H223" s="75">
        <f t="shared" si="41"/>
        <v>372627</v>
      </c>
      <c r="I223" s="75"/>
      <c r="J223" s="75"/>
      <c r="K223" s="71">
        <v>0</v>
      </c>
      <c r="L223" s="71"/>
      <c r="M223" s="71"/>
      <c r="N223" s="160">
        <v>0</v>
      </c>
      <c r="O223" s="160"/>
      <c r="P223" s="113">
        <f t="shared" si="39"/>
        <v>372627</v>
      </c>
      <c r="Q223" s="113"/>
      <c r="R223" s="113"/>
      <c r="S223" s="155"/>
      <c r="T223" s="156"/>
    </row>
    <row r="224" spans="1:20" ht="39.950000000000003" customHeight="1" thickBot="1">
      <c r="A224" s="252" t="str">
        <f t="shared" si="40"/>
        <v>청   계   동</v>
      </c>
      <c r="B224" s="253"/>
      <c r="C224" s="253"/>
      <c r="D224" s="205"/>
      <c r="E224" s="206"/>
      <c r="F224" s="412"/>
      <c r="G224" s="412"/>
      <c r="H224" s="83">
        <f t="shared" si="41"/>
        <v>733409</v>
      </c>
      <c r="I224" s="83"/>
      <c r="J224" s="83"/>
      <c r="K224" s="294">
        <v>0</v>
      </c>
      <c r="L224" s="294"/>
      <c r="M224" s="294"/>
      <c r="N224" s="382">
        <v>0</v>
      </c>
      <c r="O224" s="382"/>
      <c r="P224" s="86">
        <f t="shared" si="39"/>
        <v>733409</v>
      </c>
      <c r="Q224" s="86"/>
      <c r="R224" s="86"/>
      <c r="S224" s="380"/>
      <c r="T224" s="381"/>
    </row>
    <row r="225" spans="1:20" ht="30" customHeight="1"/>
    <row r="227" spans="1:20">
      <c r="A227" s="10" t="s">
        <v>195</v>
      </c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20" ht="20.100000000000001" customHeight="1" thickBot="1">
      <c r="T228" s="22" t="s">
        <v>36</v>
      </c>
    </row>
    <row r="229" spans="1:20" ht="24.95" customHeight="1">
      <c r="A229" s="116" t="s">
        <v>18</v>
      </c>
      <c r="B229" s="117"/>
      <c r="C229" s="117"/>
      <c r="D229" s="119" t="s">
        <v>73</v>
      </c>
      <c r="E229" s="119"/>
      <c r="F229" s="117" t="s">
        <v>30</v>
      </c>
      <c r="G229" s="117"/>
      <c r="H229" s="119" t="s">
        <v>37</v>
      </c>
      <c r="I229" s="119"/>
      <c r="J229" s="119"/>
      <c r="K229" s="117" t="s">
        <v>1</v>
      </c>
      <c r="L229" s="117"/>
      <c r="M229" s="117"/>
      <c r="N229" s="117"/>
      <c r="O229" s="117"/>
      <c r="P229" s="119" t="s">
        <v>38</v>
      </c>
      <c r="Q229" s="119"/>
      <c r="R229" s="119"/>
      <c r="S229" s="119" t="s">
        <v>90</v>
      </c>
      <c r="T229" s="121"/>
    </row>
    <row r="230" spans="1:20" ht="24.95" customHeight="1">
      <c r="A230" s="118"/>
      <c r="B230" s="114"/>
      <c r="C230" s="114"/>
      <c r="D230" s="120"/>
      <c r="E230" s="120"/>
      <c r="F230" s="114"/>
      <c r="G230" s="114"/>
      <c r="H230" s="120"/>
      <c r="I230" s="120"/>
      <c r="J230" s="120"/>
      <c r="K230" s="114" t="s">
        <v>2</v>
      </c>
      <c r="L230" s="114"/>
      <c r="M230" s="114"/>
      <c r="N230" s="114" t="s">
        <v>3</v>
      </c>
      <c r="O230" s="114"/>
      <c r="P230" s="120"/>
      <c r="Q230" s="120"/>
      <c r="R230" s="120"/>
      <c r="S230" s="120"/>
      <c r="T230" s="122"/>
    </row>
    <row r="231" spans="1:20" ht="50.1" customHeight="1">
      <c r="A231" s="123" t="s">
        <v>42</v>
      </c>
      <c r="B231" s="124"/>
      <c r="C231" s="124"/>
      <c r="D231" s="125"/>
      <c r="E231" s="125"/>
      <c r="F231" s="126"/>
      <c r="G231" s="126"/>
      <c r="H231" s="127">
        <f>SUM(H232,H234)</f>
        <v>13636288</v>
      </c>
      <c r="I231" s="127"/>
      <c r="J231" s="127"/>
      <c r="K231" s="128">
        <f>SUM(K232,K234)</f>
        <v>350000</v>
      </c>
      <c r="L231" s="128"/>
      <c r="M231" s="128"/>
      <c r="N231" s="129">
        <f>SUM(N232,N234)</f>
        <v>0</v>
      </c>
      <c r="O231" s="129"/>
      <c r="P231" s="127">
        <f t="shared" ref="P231:P240" si="42">H231-K231+N231</f>
        <v>13286288</v>
      </c>
      <c r="Q231" s="127"/>
      <c r="R231" s="127"/>
      <c r="S231" s="130"/>
      <c r="T231" s="131"/>
    </row>
    <row r="232" spans="1:20" ht="50.1" customHeight="1">
      <c r="A232" s="132" t="s">
        <v>137</v>
      </c>
      <c r="B232" s="133"/>
      <c r="C232" s="134"/>
      <c r="D232" s="135"/>
      <c r="E232" s="135"/>
      <c r="F232" s="77"/>
      <c r="G232" s="77"/>
      <c r="H232" s="76">
        <f>H233</f>
        <v>4179007</v>
      </c>
      <c r="I232" s="76"/>
      <c r="J232" s="76"/>
      <c r="K232" s="136">
        <f>SUM(K233:M233)</f>
        <v>0</v>
      </c>
      <c r="L232" s="136"/>
      <c r="M232" s="136"/>
      <c r="N232" s="137">
        <f>SUM(N233:O233)</f>
        <v>0</v>
      </c>
      <c r="O232" s="137"/>
      <c r="P232" s="138">
        <f t="shared" si="42"/>
        <v>4179007</v>
      </c>
      <c r="Q232" s="138"/>
      <c r="R232" s="138"/>
      <c r="S232" s="139"/>
      <c r="T232" s="140"/>
    </row>
    <row r="233" spans="1:20" ht="50.1" customHeight="1">
      <c r="A233" s="141" t="s">
        <v>164</v>
      </c>
      <c r="B233" s="142"/>
      <c r="C233" s="142"/>
      <c r="D233" s="143"/>
      <c r="E233" s="143"/>
      <c r="F233" s="78"/>
      <c r="G233" s="78"/>
      <c r="H233" s="75">
        <f>G111</f>
        <v>4179007</v>
      </c>
      <c r="I233" s="75"/>
      <c r="J233" s="75"/>
      <c r="K233" s="144">
        <v>0</v>
      </c>
      <c r="L233" s="144"/>
      <c r="M233" s="144"/>
      <c r="N233" s="145">
        <v>0</v>
      </c>
      <c r="O233" s="145"/>
      <c r="P233" s="113">
        <f t="shared" si="42"/>
        <v>4179007</v>
      </c>
      <c r="Q233" s="113"/>
      <c r="R233" s="113"/>
      <c r="S233" s="262"/>
      <c r="T233" s="263"/>
    </row>
    <row r="234" spans="1:20" ht="50.1" customHeight="1">
      <c r="A234" s="237" t="s">
        <v>138</v>
      </c>
      <c r="B234" s="238"/>
      <c r="C234" s="238"/>
      <c r="D234" s="135"/>
      <c r="E234" s="135"/>
      <c r="F234" s="77"/>
      <c r="G234" s="77"/>
      <c r="H234" s="76">
        <f>SUM(H235,H236,H238,H239,H240)</f>
        <v>9457281</v>
      </c>
      <c r="I234" s="76"/>
      <c r="J234" s="76"/>
      <c r="K234" s="76">
        <f>K235+K236+K238+K239+K240</f>
        <v>350000</v>
      </c>
      <c r="L234" s="76"/>
      <c r="M234" s="76"/>
      <c r="N234" s="76">
        <f>N235+N236+N238+N239+N240</f>
        <v>0</v>
      </c>
      <c r="O234" s="76"/>
      <c r="P234" s="138">
        <f t="shared" si="42"/>
        <v>9107281</v>
      </c>
      <c r="Q234" s="138"/>
      <c r="R234" s="138"/>
      <c r="S234" s="139"/>
      <c r="T234" s="140"/>
    </row>
    <row r="235" spans="1:20" ht="50.1" customHeight="1">
      <c r="A235" s="239" t="s">
        <v>139</v>
      </c>
      <c r="B235" s="240"/>
      <c r="C235" s="240"/>
      <c r="D235" s="241"/>
      <c r="E235" s="241"/>
      <c r="F235" s="242"/>
      <c r="G235" s="242"/>
      <c r="H235" s="75">
        <f>G113</f>
        <v>830539</v>
      </c>
      <c r="I235" s="75"/>
      <c r="J235" s="75"/>
      <c r="K235" s="111">
        <v>0</v>
      </c>
      <c r="L235" s="111"/>
      <c r="M235" s="111"/>
      <c r="N235" s="112">
        <v>0</v>
      </c>
      <c r="O235" s="112"/>
      <c r="P235" s="113">
        <f t="shared" si="42"/>
        <v>830539</v>
      </c>
      <c r="Q235" s="113"/>
      <c r="R235" s="113"/>
      <c r="S235" s="114"/>
      <c r="T235" s="115"/>
    </row>
    <row r="236" spans="1:20" ht="50.1" customHeight="1">
      <c r="A236" s="264" t="s">
        <v>140</v>
      </c>
      <c r="B236" s="265"/>
      <c r="C236" s="265"/>
      <c r="D236" s="266"/>
      <c r="E236" s="266"/>
      <c r="F236" s="101"/>
      <c r="G236" s="101"/>
      <c r="H236" s="102">
        <f>G114</f>
        <v>6739138</v>
      </c>
      <c r="I236" s="102"/>
      <c r="J236" s="102"/>
      <c r="K236" s="103">
        <f>K237</f>
        <v>350000</v>
      </c>
      <c r="L236" s="103"/>
      <c r="M236" s="103"/>
      <c r="N236" s="104">
        <f>N237</f>
        <v>0</v>
      </c>
      <c r="O236" s="104"/>
      <c r="P236" s="72">
        <f t="shared" si="42"/>
        <v>6389138</v>
      </c>
      <c r="Q236" s="72"/>
      <c r="R236" s="72"/>
      <c r="S236" s="105"/>
      <c r="T236" s="106"/>
    </row>
    <row r="237" spans="1:20" s="65" customFormat="1" ht="50.1" customHeight="1">
      <c r="A237" s="89" t="s">
        <v>184</v>
      </c>
      <c r="B237" s="90"/>
      <c r="C237" s="90"/>
      <c r="D237" s="91" t="s">
        <v>185</v>
      </c>
      <c r="E237" s="91"/>
      <c r="F237" s="91" t="s">
        <v>186</v>
      </c>
      <c r="G237" s="91"/>
      <c r="H237" s="92">
        <v>350000</v>
      </c>
      <c r="I237" s="92"/>
      <c r="J237" s="92"/>
      <c r="K237" s="93">
        <v>350000</v>
      </c>
      <c r="L237" s="93"/>
      <c r="M237" s="93"/>
      <c r="N237" s="94">
        <v>0</v>
      </c>
      <c r="O237" s="94"/>
      <c r="P237" s="95">
        <f t="shared" si="42"/>
        <v>0</v>
      </c>
      <c r="Q237" s="95"/>
      <c r="R237" s="95"/>
      <c r="S237" s="91" t="s">
        <v>187</v>
      </c>
      <c r="T237" s="96"/>
    </row>
    <row r="238" spans="1:20" ht="50.1" customHeight="1">
      <c r="A238" s="107" t="s">
        <v>143</v>
      </c>
      <c r="B238" s="108"/>
      <c r="C238" s="108"/>
      <c r="D238" s="109"/>
      <c r="E238" s="109"/>
      <c r="F238" s="110"/>
      <c r="G238" s="110"/>
      <c r="H238" s="75">
        <f>G115</f>
        <v>1552915</v>
      </c>
      <c r="I238" s="75"/>
      <c r="J238" s="75"/>
      <c r="K238" s="111">
        <v>0</v>
      </c>
      <c r="L238" s="111"/>
      <c r="M238" s="111"/>
      <c r="N238" s="112">
        <v>0</v>
      </c>
      <c r="O238" s="112"/>
      <c r="P238" s="113">
        <f t="shared" si="42"/>
        <v>1552915</v>
      </c>
      <c r="Q238" s="113"/>
      <c r="R238" s="113"/>
      <c r="S238" s="114"/>
      <c r="T238" s="115"/>
    </row>
    <row r="239" spans="1:20" ht="50.1" customHeight="1">
      <c r="A239" s="107" t="s">
        <v>141</v>
      </c>
      <c r="B239" s="108"/>
      <c r="C239" s="108"/>
      <c r="D239" s="109"/>
      <c r="E239" s="109"/>
      <c r="F239" s="110"/>
      <c r="G239" s="110"/>
      <c r="H239" s="75">
        <f>G116</f>
        <v>202985</v>
      </c>
      <c r="I239" s="75"/>
      <c r="J239" s="75"/>
      <c r="K239" s="111">
        <v>0</v>
      </c>
      <c r="L239" s="111"/>
      <c r="M239" s="111"/>
      <c r="N239" s="112">
        <v>0</v>
      </c>
      <c r="O239" s="112"/>
      <c r="P239" s="113">
        <f t="shared" si="42"/>
        <v>202985</v>
      </c>
      <c r="Q239" s="113"/>
      <c r="R239" s="113"/>
      <c r="S239" s="114"/>
      <c r="T239" s="115"/>
    </row>
    <row r="240" spans="1:20" ht="50.1" customHeight="1" thickBot="1">
      <c r="A240" s="79" t="s">
        <v>142</v>
      </c>
      <c r="B240" s="80"/>
      <c r="C240" s="80"/>
      <c r="D240" s="81"/>
      <c r="E240" s="81"/>
      <c r="F240" s="82"/>
      <c r="G240" s="82"/>
      <c r="H240" s="83">
        <f>G117</f>
        <v>131704</v>
      </c>
      <c r="I240" s="83"/>
      <c r="J240" s="83"/>
      <c r="K240" s="84">
        <v>0</v>
      </c>
      <c r="L240" s="84"/>
      <c r="M240" s="84"/>
      <c r="N240" s="85">
        <v>0</v>
      </c>
      <c r="O240" s="85"/>
      <c r="P240" s="86">
        <f t="shared" si="42"/>
        <v>131704</v>
      </c>
      <c r="Q240" s="86"/>
      <c r="R240" s="86"/>
      <c r="S240" s="87"/>
      <c r="T240" s="88"/>
    </row>
    <row r="241" spans="1:20" ht="36" customHeight="1"/>
    <row r="242" spans="1:20" ht="36" customHeight="1"/>
    <row r="243" spans="1:20" ht="36" customHeight="1"/>
    <row r="244" spans="1:20" ht="36" customHeight="1">
      <c r="A244" s="63" t="s">
        <v>79</v>
      </c>
      <c r="B244" s="63"/>
      <c r="C244" s="63"/>
      <c r="D244" s="63"/>
      <c r="E244" s="63"/>
      <c r="F244" s="64"/>
      <c r="G244" s="64"/>
      <c r="H244" s="64"/>
      <c r="I244" s="64"/>
      <c r="J244" s="64"/>
      <c r="K244" s="54"/>
      <c r="L244" s="54"/>
      <c r="M244" s="54"/>
      <c r="N244" s="54"/>
      <c r="O244" s="54"/>
      <c r="P244" s="54"/>
      <c r="Q244" s="54"/>
      <c r="R244" s="54"/>
      <c r="S244" s="54"/>
      <c r="T244" s="54"/>
    </row>
    <row r="245" spans="1:20">
      <c r="A245" s="7"/>
      <c r="B245" s="7"/>
      <c r="C245" s="7"/>
      <c r="D245" s="7"/>
      <c r="E245" s="7"/>
      <c r="F245" s="8"/>
      <c r="G245" s="8"/>
      <c r="H245" s="8"/>
      <c r="I245" s="8"/>
      <c r="J245" s="8"/>
    </row>
    <row r="246" spans="1:20" ht="21" thickBot="1">
      <c r="A246" s="9"/>
      <c r="B246" s="9"/>
      <c r="C246" s="9"/>
      <c r="D246" s="9"/>
      <c r="E246" s="9"/>
      <c r="F246" s="9"/>
      <c r="G246" s="9"/>
      <c r="H246" s="9"/>
      <c r="T246" s="32" t="s">
        <v>36</v>
      </c>
    </row>
    <row r="247" spans="1:20" ht="36" customHeight="1">
      <c r="A247" s="420" t="s">
        <v>0</v>
      </c>
      <c r="B247" s="421"/>
      <c r="C247" s="421"/>
      <c r="D247" s="421"/>
      <c r="E247" s="421"/>
      <c r="F247" s="119" t="s">
        <v>73</v>
      </c>
      <c r="G247" s="119"/>
      <c r="H247" s="117" t="s">
        <v>30</v>
      </c>
      <c r="I247" s="117"/>
      <c r="J247" s="291" t="s">
        <v>37</v>
      </c>
      <c r="K247" s="291"/>
      <c r="L247" s="291"/>
      <c r="M247" s="291"/>
      <c r="N247" s="291"/>
      <c r="O247" s="44" t="s">
        <v>102</v>
      </c>
      <c r="P247" s="291" t="s">
        <v>38</v>
      </c>
      <c r="Q247" s="291"/>
      <c r="R247" s="291"/>
      <c r="S247" s="305" t="s">
        <v>13</v>
      </c>
      <c r="T247" s="306"/>
    </row>
    <row r="248" spans="1:20" ht="36" customHeight="1">
      <c r="A248" s="418" t="s">
        <v>4</v>
      </c>
      <c r="B248" s="419"/>
      <c r="C248" s="419"/>
      <c r="D248" s="419"/>
      <c r="E248" s="419"/>
      <c r="F248" s="417"/>
      <c r="G248" s="417"/>
      <c r="H248" s="417"/>
      <c r="I248" s="417"/>
      <c r="J248" s="290">
        <f>J249+J250+J251+J252+J253+J254+J255+J256+J257+J258+J259+J260+J261+J262+J263+J264+J265</f>
        <v>17607712</v>
      </c>
      <c r="K248" s="290"/>
      <c r="L248" s="290"/>
      <c r="M248" s="290"/>
      <c r="N248" s="290"/>
      <c r="O248" s="45">
        <f>O249+O250+O251+O252+O253+O254+O255+O256+O257+O258+O259+O260+O261+O262+O263+O264+O265</f>
        <v>0</v>
      </c>
      <c r="P248" s="290">
        <f>P249+P250+P251+P252+P253+P254+P255+P256+P257+P258+P259+P260+P261+P262+P263+P264+P265</f>
        <v>17607712</v>
      </c>
      <c r="Q248" s="290"/>
      <c r="R248" s="290"/>
      <c r="S248" s="303" t="s">
        <v>87</v>
      </c>
      <c r="T248" s="304"/>
    </row>
    <row r="249" spans="1:20" ht="36" customHeight="1">
      <c r="A249" s="209" t="s">
        <v>32</v>
      </c>
      <c r="B249" s="210"/>
      <c r="C249" s="210"/>
      <c r="D249" s="210"/>
      <c r="E249" s="210"/>
      <c r="F249" s="416"/>
      <c r="G249" s="416"/>
      <c r="H249" s="416"/>
      <c r="I249" s="416"/>
      <c r="J249" s="147">
        <v>10410573</v>
      </c>
      <c r="K249" s="147"/>
      <c r="L249" s="147"/>
      <c r="M249" s="147"/>
      <c r="N249" s="147"/>
      <c r="O249" s="46">
        <v>0</v>
      </c>
      <c r="P249" s="149">
        <f t="shared" ref="P249:P265" si="43">J249-O249</f>
        <v>10410573</v>
      </c>
      <c r="Q249" s="149"/>
      <c r="R249" s="149"/>
      <c r="S249" s="301"/>
      <c r="T249" s="302"/>
    </row>
    <row r="250" spans="1:20" ht="36" customHeight="1">
      <c r="A250" s="209" t="s">
        <v>19</v>
      </c>
      <c r="B250" s="210"/>
      <c r="C250" s="210"/>
      <c r="D250" s="210"/>
      <c r="E250" s="210"/>
      <c r="F250" s="415"/>
      <c r="G250" s="415"/>
      <c r="H250" s="415"/>
      <c r="I250" s="415"/>
      <c r="J250" s="147">
        <v>1534826</v>
      </c>
      <c r="K250" s="147"/>
      <c r="L250" s="147"/>
      <c r="M250" s="147"/>
      <c r="N250" s="147"/>
      <c r="O250" s="46">
        <v>0</v>
      </c>
      <c r="P250" s="149">
        <f t="shared" si="43"/>
        <v>1534826</v>
      </c>
      <c r="Q250" s="149"/>
      <c r="R250" s="149"/>
      <c r="S250" s="301"/>
      <c r="T250" s="302"/>
    </row>
    <row r="251" spans="1:20" ht="36" customHeight="1">
      <c r="A251" s="209" t="s">
        <v>43</v>
      </c>
      <c r="B251" s="210"/>
      <c r="C251" s="210"/>
      <c r="D251" s="210"/>
      <c r="E251" s="210"/>
      <c r="F251" s="411"/>
      <c r="G251" s="411"/>
      <c r="H251" s="411"/>
      <c r="I251" s="411"/>
      <c r="J251" s="147">
        <v>104645</v>
      </c>
      <c r="K251" s="147"/>
      <c r="L251" s="147"/>
      <c r="M251" s="147"/>
      <c r="N251" s="147"/>
      <c r="O251" s="46">
        <v>0</v>
      </c>
      <c r="P251" s="149">
        <f t="shared" si="43"/>
        <v>104645</v>
      </c>
      <c r="Q251" s="149"/>
      <c r="R251" s="149"/>
      <c r="S251" s="301"/>
      <c r="T251" s="302"/>
    </row>
    <row r="252" spans="1:20" ht="36" customHeight="1">
      <c r="A252" s="209" t="s">
        <v>44</v>
      </c>
      <c r="B252" s="210"/>
      <c r="C252" s="210"/>
      <c r="D252" s="210"/>
      <c r="E252" s="210"/>
      <c r="F252" s="411"/>
      <c r="G252" s="411"/>
      <c r="H252" s="411"/>
      <c r="I252" s="411"/>
      <c r="J252" s="147">
        <v>1411211</v>
      </c>
      <c r="K252" s="147"/>
      <c r="L252" s="147"/>
      <c r="M252" s="147"/>
      <c r="N252" s="147"/>
      <c r="O252" s="46">
        <v>0</v>
      </c>
      <c r="P252" s="149">
        <f t="shared" si="43"/>
        <v>1411211</v>
      </c>
      <c r="Q252" s="149"/>
      <c r="R252" s="149"/>
      <c r="S252" s="301"/>
      <c r="T252" s="302"/>
    </row>
    <row r="253" spans="1:20" ht="36" customHeight="1">
      <c r="A253" s="209" t="s">
        <v>80</v>
      </c>
      <c r="B253" s="210"/>
      <c r="C253" s="210"/>
      <c r="D253" s="210"/>
      <c r="E253" s="210"/>
      <c r="F253" s="411"/>
      <c r="G253" s="411"/>
      <c r="H253" s="411"/>
      <c r="I253" s="411"/>
      <c r="J253" s="147">
        <v>143828</v>
      </c>
      <c r="K253" s="147"/>
      <c r="L253" s="147"/>
      <c r="M253" s="147"/>
      <c r="N253" s="147"/>
      <c r="O253" s="46">
        <v>0</v>
      </c>
      <c r="P253" s="149">
        <f t="shared" si="43"/>
        <v>143828</v>
      </c>
      <c r="Q253" s="149"/>
      <c r="R253" s="149"/>
      <c r="S253" s="301"/>
      <c r="T253" s="302"/>
    </row>
    <row r="254" spans="1:20" ht="36" customHeight="1">
      <c r="A254" s="209" t="s">
        <v>81</v>
      </c>
      <c r="B254" s="210"/>
      <c r="C254" s="210"/>
      <c r="D254" s="210"/>
      <c r="E254" s="210"/>
      <c r="F254" s="411"/>
      <c r="G254" s="411"/>
      <c r="H254" s="411"/>
      <c r="I254" s="411"/>
      <c r="J254" s="147">
        <v>237884</v>
      </c>
      <c r="K254" s="147"/>
      <c r="L254" s="147"/>
      <c r="M254" s="147"/>
      <c r="N254" s="147"/>
      <c r="O254" s="46">
        <v>0</v>
      </c>
      <c r="P254" s="149">
        <f t="shared" si="43"/>
        <v>237884</v>
      </c>
      <c r="Q254" s="149"/>
      <c r="R254" s="149"/>
      <c r="S254" s="301"/>
      <c r="T254" s="302"/>
    </row>
    <row r="255" spans="1:20" ht="36" customHeight="1">
      <c r="A255" s="209" t="s">
        <v>82</v>
      </c>
      <c r="B255" s="210"/>
      <c r="C255" s="210"/>
      <c r="D255" s="210"/>
      <c r="E255" s="210"/>
      <c r="F255" s="411"/>
      <c r="G255" s="411"/>
      <c r="H255" s="411"/>
      <c r="I255" s="411"/>
      <c r="J255" s="147">
        <v>263797</v>
      </c>
      <c r="K255" s="147"/>
      <c r="L255" s="147"/>
      <c r="M255" s="147"/>
      <c r="N255" s="147"/>
      <c r="O255" s="46">
        <v>0</v>
      </c>
      <c r="P255" s="149">
        <f t="shared" si="43"/>
        <v>263797</v>
      </c>
      <c r="Q255" s="149"/>
      <c r="R255" s="149"/>
      <c r="S255" s="301"/>
      <c r="T255" s="302"/>
    </row>
    <row r="256" spans="1:20" ht="36" customHeight="1">
      <c r="A256" s="209" t="s">
        <v>83</v>
      </c>
      <c r="B256" s="210"/>
      <c r="C256" s="210"/>
      <c r="D256" s="210"/>
      <c r="E256" s="210"/>
      <c r="F256" s="411"/>
      <c r="G256" s="411"/>
      <c r="H256" s="411"/>
      <c r="I256" s="411"/>
      <c r="J256" s="147">
        <v>24609</v>
      </c>
      <c r="K256" s="147"/>
      <c r="L256" s="147"/>
      <c r="M256" s="147"/>
      <c r="N256" s="147"/>
      <c r="O256" s="46">
        <v>0</v>
      </c>
      <c r="P256" s="149">
        <f t="shared" si="43"/>
        <v>24609</v>
      </c>
      <c r="Q256" s="149"/>
      <c r="R256" s="149"/>
      <c r="S256" s="301"/>
      <c r="T256" s="302"/>
    </row>
    <row r="257" spans="1:20" ht="36" customHeight="1">
      <c r="A257" s="209" t="s">
        <v>74</v>
      </c>
      <c r="B257" s="210"/>
      <c r="C257" s="210"/>
      <c r="D257" s="210"/>
      <c r="E257" s="210"/>
      <c r="F257" s="411"/>
      <c r="G257" s="411"/>
      <c r="H257" s="411"/>
      <c r="I257" s="411"/>
      <c r="J257" s="147">
        <v>538656</v>
      </c>
      <c r="K257" s="147"/>
      <c r="L257" s="147"/>
      <c r="M257" s="147"/>
      <c r="N257" s="147"/>
      <c r="O257" s="46">
        <v>0</v>
      </c>
      <c r="P257" s="149">
        <f t="shared" si="43"/>
        <v>538656</v>
      </c>
      <c r="Q257" s="149"/>
      <c r="R257" s="149"/>
      <c r="S257" s="301"/>
      <c r="T257" s="302"/>
    </row>
    <row r="258" spans="1:20" ht="36" customHeight="1">
      <c r="A258" s="209" t="s">
        <v>75</v>
      </c>
      <c r="B258" s="210"/>
      <c r="C258" s="210"/>
      <c r="D258" s="210"/>
      <c r="E258" s="210"/>
      <c r="F258" s="411"/>
      <c r="G258" s="411"/>
      <c r="H258" s="411"/>
      <c r="I258" s="411"/>
      <c r="J258" s="147">
        <v>740800</v>
      </c>
      <c r="K258" s="147"/>
      <c r="L258" s="147"/>
      <c r="M258" s="147"/>
      <c r="N258" s="147"/>
      <c r="O258" s="46">
        <v>0</v>
      </c>
      <c r="P258" s="149">
        <f t="shared" si="43"/>
        <v>740800</v>
      </c>
      <c r="Q258" s="149"/>
      <c r="R258" s="149"/>
      <c r="S258" s="301"/>
      <c r="T258" s="302"/>
    </row>
    <row r="259" spans="1:20" ht="36" customHeight="1">
      <c r="A259" s="209" t="s">
        <v>45</v>
      </c>
      <c r="B259" s="210"/>
      <c r="C259" s="210"/>
      <c r="D259" s="210"/>
      <c r="E259" s="210"/>
      <c r="F259" s="411"/>
      <c r="G259" s="411"/>
      <c r="H259" s="411"/>
      <c r="I259" s="411"/>
      <c r="J259" s="147">
        <v>185289</v>
      </c>
      <c r="K259" s="147"/>
      <c r="L259" s="147"/>
      <c r="M259" s="147"/>
      <c r="N259" s="147"/>
      <c r="O259" s="46">
        <v>0</v>
      </c>
      <c r="P259" s="149">
        <f t="shared" si="43"/>
        <v>185289</v>
      </c>
      <c r="Q259" s="149"/>
      <c r="R259" s="149"/>
      <c r="S259" s="301"/>
      <c r="T259" s="302"/>
    </row>
    <row r="260" spans="1:20" ht="36" customHeight="1">
      <c r="A260" s="209" t="s">
        <v>49</v>
      </c>
      <c r="B260" s="210"/>
      <c r="C260" s="210"/>
      <c r="D260" s="210"/>
      <c r="E260" s="210"/>
      <c r="F260" s="411"/>
      <c r="G260" s="411"/>
      <c r="H260" s="411"/>
      <c r="I260" s="411"/>
      <c r="J260" s="147">
        <v>373985</v>
      </c>
      <c r="K260" s="147"/>
      <c r="L260" s="147"/>
      <c r="M260" s="147"/>
      <c r="N260" s="147"/>
      <c r="O260" s="46">
        <v>0</v>
      </c>
      <c r="P260" s="149">
        <f t="shared" si="43"/>
        <v>373985</v>
      </c>
      <c r="Q260" s="149"/>
      <c r="R260" s="149"/>
      <c r="S260" s="301"/>
      <c r="T260" s="302"/>
    </row>
    <row r="261" spans="1:20" ht="36" customHeight="1">
      <c r="A261" s="209" t="s">
        <v>50</v>
      </c>
      <c r="B261" s="210"/>
      <c r="C261" s="210"/>
      <c r="D261" s="210"/>
      <c r="E261" s="210"/>
      <c r="F261" s="411"/>
      <c r="G261" s="411"/>
      <c r="H261" s="411"/>
      <c r="I261" s="411"/>
      <c r="J261" s="147">
        <v>66937</v>
      </c>
      <c r="K261" s="147"/>
      <c r="L261" s="147"/>
      <c r="M261" s="147"/>
      <c r="N261" s="147"/>
      <c r="O261" s="46">
        <v>0</v>
      </c>
      <c r="P261" s="149">
        <f t="shared" si="43"/>
        <v>66937</v>
      </c>
      <c r="Q261" s="149"/>
      <c r="R261" s="149"/>
      <c r="S261" s="301"/>
      <c r="T261" s="302"/>
    </row>
    <row r="262" spans="1:20" ht="36" customHeight="1">
      <c r="A262" s="209" t="s">
        <v>46</v>
      </c>
      <c r="B262" s="210"/>
      <c r="C262" s="210"/>
      <c r="D262" s="210"/>
      <c r="E262" s="210"/>
      <c r="F262" s="411"/>
      <c r="G262" s="411"/>
      <c r="H262" s="411"/>
      <c r="I262" s="411"/>
      <c r="J262" s="147">
        <v>3900</v>
      </c>
      <c r="K262" s="147"/>
      <c r="L262" s="147"/>
      <c r="M262" s="147"/>
      <c r="N262" s="147"/>
      <c r="O262" s="46">
        <v>0</v>
      </c>
      <c r="P262" s="149">
        <f t="shared" si="43"/>
        <v>3900</v>
      </c>
      <c r="Q262" s="149"/>
      <c r="R262" s="149"/>
      <c r="S262" s="301"/>
      <c r="T262" s="302"/>
    </row>
    <row r="263" spans="1:20" ht="36" customHeight="1">
      <c r="A263" s="209" t="s">
        <v>84</v>
      </c>
      <c r="B263" s="210"/>
      <c r="C263" s="210"/>
      <c r="D263" s="210"/>
      <c r="E263" s="210"/>
      <c r="F263" s="411"/>
      <c r="G263" s="411"/>
      <c r="H263" s="411"/>
      <c r="I263" s="411"/>
      <c r="J263" s="147">
        <v>1066422</v>
      </c>
      <c r="K263" s="147"/>
      <c r="L263" s="147"/>
      <c r="M263" s="147"/>
      <c r="N263" s="147"/>
      <c r="O263" s="46">
        <v>0</v>
      </c>
      <c r="P263" s="149">
        <f t="shared" si="43"/>
        <v>1066422</v>
      </c>
      <c r="Q263" s="149"/>
      <c r="R263" s="149"/>
      <c r="S263" s="301"/>
      <c r="T263" s="302"/>
    </row>
    <row r="264" spans="1:20" ht="36" customHeight="1">
      <c r="A264" s="209" t="s">
        <v>85</v>
      </c>
      <c r="B264" s="210"/>
      <c r="C264" s="210"/>
      <c r="D264" s="210"/>
      <c r="E264" s="210"/>
      <c r="F264" s="411"/>
      <c r="G264" s="411"/>
      <c r="H264" s="411"/>
      <c r="I264" s="411"/>
      <c r="J264" s="147">
        <v>138699</v>
      </c>
      <c r="K264" s="147"/>
      <c r="L264" s="147"/>
      <c r="M264" s="147"/>
      <c r="N264" s="147"/>
      <c r="O264" s="46">
        <v>0</v>
      </c>
      <c r="P264" s="149">
        <f t="shared" si="43"/>
        <v>138699</v>
      </c>
      <c r="Q264" s="149"/>
      <c r="R264" s="149"/>
      <c r="S264" s="301"/>
      <c r="T264" s="302"/>
    </row>
    <row r="265" spans="1:20" ht="36" customHeight="1" thickBot="1">
      <c r="A265" s="207" t="s">
        <v>86</v>
      </c>
      <c r="B265" s="208"/>
      <c r="C265" s="208"/>
      <c r="D265" s="208"/>
      <c r="E265" s="208"/>
      <c r="F265" s="410"/>
      <c r="G265" s="410"/>
      <c r="H265" s="410"/>
      <c r="I265" s="410"/>
      <c r="J265" s="217">
        <v>361651</v>
      </c>
      <c r="K265" s="217"/>
      <c r="L265" s="217"/>
      <c r="M265" s="217"/>
      <c r="N265" s="217"/>
      <c r="O265" s="47">
        <v>0</v>
      </c>
      <c r="P265" s="148">
        <f t="shared" si="43"/>
        <v>361651</v>
      </c>
      <c r="Q265" s="148"/>
      <c r="R265" s="148"/>
      <c r="S265" s="314"/>
      <c r="T265" s="315"/>
    </row>
  </sheetData>
  <mergeCells count="1248">
    <mergeCell ref="F137:G137"/>
    <mergeCell ref="H137:J137"/>
    <mergeCell ref="K137:M137"/>
    <mergeCell ref="N137:O137"/>
    <mergeCell ref="P137:R137"/>
    <mergeCell ref="S137:T137"/>
    <mergeCell ref="A138:C138"/>
    <mergeCell ref="D138:E138"/>
    <mergeCell ref="F138:G138"/>
    <mergeCell ref="H138:J138"/>
    <mergeCell ref="K138:M138"/>
    <mergeCell ref="N138:O138"/>
    <mergeCell ref="P138:R138"/>
    <mergeCell ref="S138:T138"/>
    <mergeCell ref="A141:C141"/>
    <mergeCell ref="D141:E141"/>
    <mergeCell ref="K134:M134"/>
    <mergeCell ref="N134:O134"/>
    <mergeCell ref="P134:R134"/>
    <mergeCell ref="S134:T134"/>
    <mergeCell ref="A135:C135"/>
    <mergeCell ref="D135:E135"/>
    <mergeCell ref="F135:G135"/>
    <mergeCell ref="H135:J135"/>
    <mergeCell ref="K135:M135"/>
    <mergeCell ref="N135:O135"/>
    <mergeCell ref="P135:R135"/>
    <mergeCell ref="S135:T135"/>
    <mergeCell ref="A136:C136"/>
    <mergeCell ref="D136:E136"/>
    <mergeCell ref="F136:G136"/>
    <mergeCell ref="S136:T136"/>
    <mergeCell ref="A142:C142"/>
    <mergeCell ref="D142:E142"/>
    <mergeCell ref="F142:G142"/>
    <mergeCell ref="H142:J142"/>
    <mergeCell ref="K142:M142"/>
    <mergeCell ref="N142:O142"/>
    <mergeCell ref="P142:R142"/>
    <mergeCell ref="S142:T142"/>
    <mergeCell ref="A140:C140"/>
    <mergeCell ref="D140:E140"/>
    <mergeCell ref="F140:G140"/>
    <mergeCell ref="H140:J140"/>
    <mergeCell ref="K140:M140"/>
    <mergeCell ref="N140:O140"/>
    <mergeCell ref="P140:R140"/>
    <mergeCell ref="S140:T140"/>
    <mergeCell ref="H130:J131"/>
    <mergeCell ref="K130:O130"/>
    <mergeCell ref="P130:R131"/>
    <mergeCell ref="S130:T131"/>
    <mergeCell ref="K131:M131"/>
    <mergeCell ref="N131:O131"/>
    <mergeCell ref="A132:C132"/>
    <mergeCell ref="D132:E132"/>
    <mergeCell ref="F132:G132"/>
    <mergeCell ref="H132:J132"/>
    <mergeCell ref="K132:M132"/>
    <mergeCell ref="N132:O132"/>
    <mergeCell ref="P132:R132"/>
    <mergeCell ref="S132:T132"/>
    <mergeCell ref="A133:C133"/>
    <mergeCell ref="D133:E133"/>
    <mergeCell ref="F133:G133"/>
    <mergeCell ref="H133:J133"/>
    <mergeCell ref="K133:M133"/>
    <mergeCell ref="N133:O133"/>
    <mergeCell ref="P133:R133"/>
    <mergeCell ref="S133:T133"/>
    <mergeCell ref="S194:T194"/>
    <mergeCell ref="D195:E195"/>
    <mergeCell ref="K195:M195"/>
    <mergeCell ref="N195:O195"/>
    <mergeCell ref="P195:R195"/>
    <mergeCell ref="S195:T195"/>
    <mergeCell ref="D209:E209"/>
    <mergeCell ref="K209:M209"/>
    <mergeCell ref="H136:J136"/>
    <mergeCell ref="K136:M136"/>
    <mergeCell ref="N136:O136"/>
    <mergeCell ref="A134:C134"/>
    <mergeCell ref="A137:C137"/>
    <mergeCell ref="D137:E137"/>
    <mergeCell ref="P136:R136"/>
    <mergeCell ref="F141:G141"/>
    <mergeCell ref="H141:J141"/>
    <mergeCell ref="K141:M141"/>
    <mergeCell ref="N141:O141"/>
    <mergeCell ref="P141:R141"/>
    <mergeCell ref="S141:T141"/>
    <mergeCell ref="A139:C139"/>
    <mergeCell ref="D139:E139"/>
    <mergeCell ref="F139:G139"/>
    <mergeCell ref="H139:J139"/>
    <mergeCell ref="K139:M139"/>
    <mergeCell ref="N139:O139"/>
    <mergeCell ref="P139:R139"/>
    <mergeCell ref="S139:T139"/>
    <mergeCell ref="D134:E134"/>
    <mergeCell ref="F134:G134"/>
    <mergeCell ref="H134:J134"/>
    <mergeCell ref="P193:R193"/>
    <mergeCell ref="P192:R192"/>
    <mergeCell ref="D193:E193"/>
    <mergeCell ref="K194:M194"/>
    <mergeCell ref="N194:O194"/>
    <mergeCell ref="D208:E208"/>
    <mergeCell ref="D203:E203"/>
    <mergeCell ref="D200:E200"/>
    <mergeCell ref="N202:O202"/>
    <mergeCell ref="K211:M211"/>
    <mergeCell ref="A206:C207"/>
    <mergeCell ref="D206:E207"/>
    <mergeCell ref="F206:G207"/>
    <mergeCell ref="H206:J207"/>
    <mergeCell ref="K206:O206"/>
    <mergeCell ref="P206:R207"/>
    <mergeCell ref="S206:T207"/>
    <mergeCell ref="K207:M207"/>
    <mergeCell ref="N207:O207"/>
    <mergeCell ref="K192:M192"/>
    <mergeCell ref="K200:M200"/>
    <mergeCell ref="K199:M199"/>
    <mergeCell ref="K203:M203"/>
    <mergeCell ref="K202:M202"/>
    <mergeCell ref="K201:M201"/>
    <mergeCell ref="A195:C195"/>
    <mergeCell ref="A209:C209"/>
    <mergeCell ref="A194:C194"/>
    <mergeCell ref="A204:C204"/>
    <mergeCell ref="S193:T193"/>
    <mergeCell ref="S192:T192"/>
    <mergeCell ref="P194:R194"/>
    <mergeCell ref="A231:C231"/>
    <mergeCell ref="H219:J219"/>
    <mergeCell ref="H218:J218"/>
    <mergeCell ref="F213:G213"/>
    <mergeCell ref="F212:G212"/>
    <mergeCell ref="F211:G211"/>
    <mergeCell ref="F208:G208"/>
    <mergeCell ref="F203:G203"/>
    <mergeCell ref="F219:G219"/>
    <mergeCell ref="F218:G218"/>
    <mergeCell ref="F217:G217"/>
    <mergeCell ref="F216:G216"/>
    <mergeCell ref="A196:C196"/>
    <mergeCell ref="D196:E196"/>
    <mergeCell ref="F196:G196"/>
    <mergeCell ref="H196:J196"/>
    <mergeCell ref="H220:J220"/>
    <mergeCell ref="H217:J217"/>
    <mergeCell ref="H216:J216"/>
    <mergeCell ref="F209:G209"/>
    <mergeCell ref="H209:J209"/>
    <mergeCell ref="A224:C224"/>
    <mergeCell ref="A223:C223"/>
    <mergeCell ref="F215:G215"/>
    <mergeCell ref="H208:J208"/>
    <mergeCell ref="H203:J203"/>
    <mergeCell ref="H212:J212"/>
    <mergeCell ref="H211:J211"/>
    <mergeCell ref="D232:E232"/>
    <mergeCell ref="D231:E231"/>
    <mergeCell ref="K229:O229"/>
    <mergeCell ref="A240:C240"/>
    <mergeCell ref="A239:C239"/>
    <mergeCell ref="A238:C238"/>
    <mergeCell ref="A235:C235"/>
    <mergeCell ref="A236:C236"/>
    <mergeCell ref="F231:G231"/>
    <mergeCell ref="F229:G230"/>
    <mergeCell ref="A232:C232"/>
    <mergeCell ref="A234:C234"/>
    <mergeCell ref="A229:C230"/>
    <mergeCell ref="H240:J240"/>
    <mergeCell ref="F239:G239"/>
    <mergeCell ref="F238:G238"/>
    <mergeCell ref="F236:G236"/>
    <mergeCell ref="F235:G235"/>
    <mergeCell ref="N231:O231"/>
    <mergeCell ref="N230:O230"/>
    <mergeCell ref="N234:O234"/>
    <mergeCell ref="N233:O233"/>
    <mergeCell ref="H234:J234"/>
    <mergeCell ref="N236:O236"/>
    <mergeCell ref="N235:O235"/>
    <mergeCell ref="F232:G232"/>
    <mergeCell ref="D235:E235"/>
    <mergeCell ref="A233:C233"/>
    <mergeCell ref="D233:E233"/>
    <mergeCell ref="K238:M238"/>
    <mergeCell ref="K236:M236"/>
    <mergeCell ref="K235:M235"/>
    <mergeCell ref="H233:J233"/>
    <mergeCell ref="A250:E250"/>
    <mergeCell ref="A249:E249"/>
    <mergeCell ref="A248:E248"/>
    <mergeCell ref="A247:E247"/>
    <mergeCell ref="D240:E240"/>
    <mergeCell ref="J251:N251"/>
    <mergeCell ref="J247:N247"/>
    <mergeCell ref="J250:N250"/>
    <mergeCell ref="J249:N249"/>
    <mergeCell ref="J248:N248"/>
    <mergeCell ref="N239:O239"/>
    <mergeCell ref="N238:O238"/>
    <mergeCell ref="K240:M240"/>
    <mergeCell ref="D238:E238"/>
    <mergeCell ref="D236:E236"/>
    <mergeCell ref="D234:E234"/>
    <mergeCell ref="H238:J238"/>
    <mergeCell ref="H236:J236"/>
    <mergeCell ref="K239:M239"/>
    <mergeCell ref="A237:C237"/>
    <mergeCell ref="D237:E237"/>
    <mergeCell ref="F237:G237"/>
    <mergeCell ref="H237:J237"/>
    <mergeCell ref="K237:M237"/>
    <mergeCell ref="N237:O237"/>
    <mergeCell ref="H252:I252"/>
    <mergeCell ref="H251:I251"/>
    <mergeCell ref="H250:I250"/>
    <mergeCell ref="H254:I254"/>
    <mergeCell ref="F254:G254"/>
    <mergeCell ref="F253:G253"/>
    <mergeCell ref="F252:G252"/>
    <mergeCell ref="H253:I253"/>
    <mergeCell ref="D239:E239"/>
    <mergeCell ref="H239:J239"/>
    <mergeCell ref="A251:E251"/>
    <mergeCell ref="H247:I247"/>
    <mergeCell ref="F247:G247"/>
    <mergeCell ref="F249:G249"/>
    <mergeCell ref="F248:G248"/>
    <mergeCell ref="H249:I249"/>
    <mergeCell ref="H248:I248"/>
    <mergeCell ref="F251:G251"/>
    <mergeCell ref="F250:G250"/>
    <mergeCell ref="F240:G240"/>
    <mergeCell ref="S231:T231"/>
    <mergeCell ref="S229:T230"/>
    <mergeCell ref="P235:R235"/>
    <mergeCell ref="P234:R234"/>
    <mergeCell ref="P233:R233"/>
    <mergeCell ref="P232:R232"/>
    <mergeCell ref="P231:R231"/>
    <mergeCell ref="F265:G265"/>
    <mergeCell ref="F264:G264"/>
    <mergeCell ref="F263:G263"/>
    <mergeCell ref="F262:G262"/>
    <mergeCell ref="H265:I265"/>
    <mergeCell ref="H264:I264"/>
    <mergeCell ref="H263:I263"/>
    <mergeCell ref="H262:I262"/>
    <mergeCell ref="F261:G261"/>
    <mergeCell ref="F260:G260"/>
    <mergeCell ref="F259:G259"/>
    <mergeCell ref="F258:G258"/>
    <mergeCell ref="H261:I261"/>
    <mergeCell ref="N232:O232"/>
    <mergeCell ref="N240:O240"/>
    <mergeCell ref="H260:I260"/>
    <mergeCell ref="J252:N252"/>
    <mergeCell ref="F257:G257"/>
    <mergeCell ref="F256:G256"/>
    <mergeCell ref="F255:G255"/>
    <mergeCell ref="H257:I257"/>
    <mergeCell ref="H256:I256"/>
    <mergeCell ref="H255:I255"/>
    <mergeCell ref="H259:I259"/>
    <mergeCell ref="H258:I258"/>
    <mergeCell ref="S216:T216"/>
    <mergeCell ref="S215:T215"/>
    <mergeCell ref="S224:T224"/>
    <mergeCell ref="S223:T223"/>
    <mergeCell ref="S222:T222"/>
    <mergeCell ref="S221:T221"/>
    <mergeCell ref="S220:T220"/>
    <mergeCell ref="N213:O213"/>
    <mergeCell ref="N212:O212"/>
    <mergeCell ref="N219:O219"/>
    <mergeCell ref="N218:O218"/>
    <mergeCell ref="N217:O217"/>
    <mergeCell ref="N216:O216"/>
    <mergeCell ref="N215:O215"/>
    <mergeCell ref="N224:O224"/>
    <mergeCell ref="N223:O223"/>
    <mergeCell ref="N222:O222"/>
    <mergeCell ref="N221:O221"/>
    <mergeCell ref="N220:O220"/>
    <mergeCell ref="P218:R218"/>
    <mergeCell ref="P213:R213"/>
    <mergeCell ref="P214:R214"/>
    <mergeCell ref="S214:T214"/>
    <mergeCell ref="P212:R212"/>
    <mergeCell ref="S213:T213"/>
    <mergeCell ref="S212:T212"/>
    <mergeCell ref="S219:T219"/>
    <mergeCell ref="S218:T218"/>
    <mergeCell ref="S217:T217"/>
    <mergeCell ref="F191:G191"/>
    <mergeCell ref="F189:G189"/>
    <mergeCell ref="F197:G197"/>
    <mergeCell ref="F194:G194"/>
    <mergeCell ref="F193:G193"/>
    <mergeCell ref="F202:G202"/>
    <mergeCell ref="F201:G201"/>
    <mergeCell ref="F200:G200"/>
    <mergeCell ref="F199:G199"/>
    <mergeCell ref="F198:G198"/>
    <mergeCell ref="F186:G187"/>
    <mergeCell ref="H198:J198"/>
    <mergeCell ref="H197:J197"/>
    <mergeCell ref="H194:J194"/>
    <mergeCell ref="H202:J202"/>
    <mergeCell ref="H201:J201"/>
    <mergeCell ref="H200:J200"/>
    <mergeCell ref="H199:J199"/>
    <mergeCell ref="F195:G195"/>
    <mergeCell ref="H195:J195"/>
    <mergeCell ref="F190:G190"/>
    <mergeCell ref="H190:J190"/>
    <mergeCell ref="H193:J193"/>
    <mergeCell ref="H192:J192"/>
    <mergeCell ref="J102:M102"/>
    <mergeCell ref="J101:M101"/>
    <mergeCell ref="J100:M100"/>
    <mergeCell ref="J110:M110"/>
    <mergeCell ref="J109:M109"/>
    <mergeCell ref="J113:M113"/>
    <mergeCell ref="J112:M112"/>
    <mergeCell ref="J111:M111"/>
    <mergeCell ref="N115:P115"/>
    <mergeCell ref="N114:P114"/>
    <mergeCell ref="N113:P113"/>
    <mergeCell ref="N112:P112"/>
    <mergeCell ref="N116:P116"/>
    <mergeCell ref="N109:P109"/>
    <mergeCell ref="N108:P108"/>
    <mergeCell ref="J114:M114"/>
    <mergeCell ref="A222:C222"/>
    <mergeCell ref="A221:C221"/>
    <mergeCell ref="A220:C220"/>
    <mergeCell ref="A219:C219"/>
    <mergeCell ref="A218:C218"/>
    <mergeCell ref="A217:C217"/>
    <mergeCell ref="A216:C216"/>
    <mergeCell ref="A215:C215"/>
    <mergeCell ref="A213:C213"/>
    <mergeCell ref="A212:C212"/>
    <mergeCell ref="A192:C192"/>
    <mergeCell ref="A191:C191"/>
    <mergeCell ref="A199:C199"/>
    <mergeCell ref="A198:C198"/>
    <mergeCell ref="A197:C197"/>
    <mergeCell ref="A211:C211"/>
    <mergeCell ref="Q91:S91"/>
    <mergeCell ref="Q102:S102"/>
    <mergeCell ref="Q101:S101"/>
    <mergeCell ref="Q100:S100"/>
    <mergeCell ref="Q92:S92"/>
    <mergeCell ref="Q94:S94"/>
    <mergeCell ref="Q93:S93"/>
    <mergeCell ref="Q90:S90"/>
    <mergeCell ref="Q71:S71"/>
    <mergeCell ref="Q70:S70"/>
    <mergeCell ref="Q69:S69"/>
    <mergeCell ref="Q68:S68"/>
    <mergeCell ref="Q116:S116"/>
    <mergeCell ref="Q115:S115"/>
    <mergeCell ref="Q111:S111"/>
    <mergeCell ref="Q110:S110"/>
    <mergeCell ref="Q109:S109"/>
    <mergeCell ref="Q107:S108"/>
    <mergeCell ref="Q113:S113"/>
    <mergeCell ref="Q112:S112"/>
    <mergeCell ref="N68:P68"/>
    <mergeCell ref="N66:P66"/>
    <mergeCell ref="N81:P81"/>
    <mergeCell ref="N80:P80"/>
    <mergeCell ref="N79:P79"/>
    <mergeCell ref="N77:P77"/>
    <mergeCell ref="N76:P76"/>
    <mergeCell ref="J72:M72"/>
    <mergeCell ref="Q73:S73"/>
    <mergeCell ref="Q84:S84"/>
    <mergeCell ref="Q82:S82"/>
    <mergeCell ref="Q81:S81"/>
    <mergeCell ref="Q80:S80"/>
    <mergeCell ref="Q79:S79"/>
    <mergeCell ref="Q89:S89"/>
    <mergeCell ref="Q88:S88"/>
    <mergeCell ref="Q87:S87"/>
    <mergeCell ref="Q86:S86"/>
    <mergeCell ref="Q85:S85"/>
    <mergeCell ref="Q67:S67"/>
    <mergeCell ref="Q72:S72"/>
    <mergeCell ref="Q78:S78"/>
    <mergeCell ref="Q83:S83"/>
    <mergeCell ref="N84:P84"/>
    <mergeCell ref="N67:P67"/>
    <mergeCell ref="N78:P78"/>
    <mergeCell ref="N83:P83"/>
    <mergeCell ref="T5:T6"/>
    <mergeCell ref="A7:F7"/>
    <mergeCell ref="Q12:S12"/>
    <mergeCell ref="Q11:S11"/>
    <mergeCell ref="Q10:S10"/>
    <mergeCell ref="G10:I10"/>
    <mergeCell ref="G9:I9"/>
    <mergeCell ref="G8:I8"/>
    <mergeCell ref="G5:I6"/>
    <mergeCell ref="J5:P5"/>
    <mergeCell ref="N11:P11"/>
    <mergeCell ref="N10:P10"/>
    <mergeCell ref="N9:P9"/>
    <mergeCell ref="N8:P8"/>
    <mergeCell ref="N7:P7"/>
    <mergeCell ref="N6:P6"/>
    <mergeCell ref="J6:M6"/>
    <mergeCell ref="J11:M11"/>
    <mergeCell ref="J10:M10"/>
    <mergeCell ref="J9:M9"/>
    <mergeCell ref="J8:M8"/>
    <mergeCell ref="G12:I12"/>
    <mergeCell ref="Q16:S16"/>
    <mergeCell ref="G11:I11"/>
    <mergeCell ref="A5:F6"/>
    <mergeCell ref="B17:F17"/>
    <mergeCell ref="B16:F16"/>
    <mergeCell ref="B15:F15"/>
    <mergeCell ref="B14:F14"/>
    <mergeCell ref="B13:F13"/>
    <mergeCell ref="B12:F12"/>
    <mergeCell ref="B11:F11"/>
    <mergeCell ref="G16:I16"/>
    <mergeCell ref="G15:I15"/>
    <mergeCell ref="G14:I14"/>
    <mergeCell ref="B10:F10"/>
    <mergeCell ref="A12:A17"/>
    <mergeCell ref="A10:A11"/>
    <mergeCell ref="G17:I17"/>
    <mergeCell ref="Q15:S15"/>
    <mergeCell ref="Q14:S14"/>
    <mergeCell ref="Q13:S13"/>
    <mergeCell ref="Q9:S9"/>
    <mergeCell ref="Q8:S8"/>
    <mergeCell ref="Q5:S6"/>
    <mergeCell ref="G13:I13"/>
    <mergeCell ref="N13:P13"/>
    <mergeCell ref="N12:P12"/>
    <mergeCell ref="J7:M7"/>
    <mergeCell ref="N189:O189"/>
    <mergeCell ref="N176:O176"/>
    <mergeCell ref="N175:O175"/>
    <mergeCell ref="N172:O172"/>
    <mergeCell ref="P172:R172"/>
    <mergeCell ref="K189:M189"/>
    <mergeCell ref="K188:M188"/>
    <mergeCell ref="K184:M184"/>
    <mergeCell ref="K183:M183"/>
    <mergeCell ref="K182:M182"/>
    <mergeCell ref="S172:T172"/>
    <mergeCell ref="S184:T184"/>
    <mergeCell ref="N182:O182"/>
    <mergeCell ref="N181:O181"/>
    <mergeCell ref="N179:O179"/>
    <mergeCell ref="N178:O178"/>
    <mergeCell ref="N177:O177"/>
    <mergeCell ref="P186:R187"/>
    <mergeCell ref="K186:O186"/>
    <mergeCell ref="N187:O187"/>
    <mergeCell ref="N188:O188"/>
    <mergeCell ref="N184:O184"/>
    <mergeCell ref="N183:O183"/>
    <mergeCell ref="P182:R182"/>
    <mergeCell ref="P183:R183"/>
    <mergeCell ref="S178:T178"/>
    <mergeCell ref="S177:T177"/>
    <mergeCell ref="S176:T176"/>
    <mergeCell ref="P169:R170"/>
    <mergeCell ref="Q48:S48"/>
    <mergeCell ref="Q52:S52"/>
    <mergeCell ref="Q53:S53"/>
    <mergeCell ref="A47:F47"/>
    <mergeCell ref="T63:T64"/>
    <mergeCell ref="Q63:S64"/>
    <mergeCell ref="Q65:S65"/>
    <mergeCell ref="J17:M17"/>
    <mergeCell ref="Q56:S56"/>
    <mergeCell ref="Q55:S55"/>
    <mergeCell ref="Q54:S54"/>
    <mergeCell ref="S175:T175"/>
    <mergeCell ref="S181:T181"/>
    <mergeCell ref="J46:M46"/>
    <mergeCell ref="J45:M45"/>
    <mergeCell ref="J44:M44"/>
    <mergeCell ref="G94:I94"/>
    <mergeCell ref="N117:P117"/>
    <mergeCell ref="G79:I79"/>
    <mergeCell ref="G77:I77"/>
    <mergeCell ref="G76:I76"/>
    <mergeCell ref="G82:I82"/>
    <mergeCell ref="G81:I81"/>
    <mergeCell ref="P181:R181"/>
    <mergeCell ref="A171:C171"/>
    <mergeCell ref="A172:C172"/>
    <mergeCell ref="A175:C175"/>
    <mergeCell ref="G56:I56"/>
    <mergeCell ref="S171:T171"/>
    <mergeCell ref="F175:G175"/>
    <mergeCell ref="A117:F117"/>
    <mergeCell ref="F182:G182"/>
    <mergeCell ref="F181:G181"/>
    <mergeCell ref="S169:T170"/>
    <mergeCell ref="S182:T182"/>
    <mergeCell ref="K187:M187"/>
    <mergeCell ref="Q17:S17"/>
    <mergeCell ref="G30:I30"/>
    <mergeCell ref="G29:I29"/>
    <mergeCell ref="G28:I28"/>
    <mergeCell ref="N34:P34"/>
    <mergeCell ref="N33:P33"/>
    <mergeCell ref="N32:P32"/>
    <mergeCell ref="N31:P31"/>
    <mergeCell ref="N30:P30"/>
    <mergeCell ref="N29:P29"/>
    <mergeCell ref="N28:P28"/>
    <mergeCell ref="N27:P27"/>
    <mergeCell ref="G80:I80"/>
    <mergeCell ref="G75:I75"/>
    <mergeCell ref="G74:I74"/>
    <mergeCell ref="G68:I68"/>
    <mergeCell ref="G66:I66"/>
    <mergeCell ref="G65:I65"/>
    <mergeCell ref="G63:I64"/>
    <mergeCell ref="G69:I69"/>
    <mergeCell ref="J63:P63"/>
    <mergeCell ref="N75:P75"/>
    <mergeCell ref="N74:P74"/>
    <mergeCell ref="N73:P73"/>
    <mergeCell ref="N71:P71"/>
    <mergeCell ref="F172:G172"/>
    <mergeCell ref="F171:G171"/>
    <mergeCell ref="A116:F116"/>
    <mergeCell ref="A115:F115"/>
    <mergeCell ref="D179:E179"/>
    <mergeCell ref="D178:E178"/>
    <mergeCell ref="D177:E177"/>
    <mergeCell ref="D176:E176"/>
    <mergeCell ref="D175:E175"/>
    <mergeCell ref="D172:E172"/>
    <mergeCell ref="D171:E171"/>
    <mergeCell ref="D169:E170"/>
    <mergeCell ref="S173:T173"/>
    <mergeCell ref="T107:T108"/>
    <mergeCell ref="G115:I115"/>
    <mergeCell ref="G114:I114"/>
    <mergeCell ref="G113:I113"/>
    <mergeCell ref="G112:I112"/>
    <mergeCell ref="N111:P111"/>
    <mergeCell ref="N110:P110"/>
    <mergeCell ref="K169:O169"/>
    <mergeCell ref="N170:O170"/>
    <mergeCell ref="A110:F110"/>
    <mergeCell ref="A109:F109"/>
    <mergeCell ref="A107:F108"/>
    <mergeCell ref="G117:I117"/>
    <mergeCell ref="G116:I116"/>
    <mergeCell ref="F169:G170"/>
    <mergeCell ref="F176:G176"/>
    <mergeCell ref="P179:R179"/>
    <mergeCell ref="P178:R178"/>
    <mergeCell ref="P177:R177"/>
    <mergeCell ref="P176:R176"/>
    <mergeCell ref="P175:R175"/>
    <mergeCell ref="J95:M95"/>
    <mergeCell ref="J94:M94"/>
    <mergeCell ref="J93:M93"/>
    <mergeCell ref="J92:M92"/>
    <mergeCell ref="Q95:S95"/>
    <mergeCell ref="A67:F67"/>
    <mergeCell ref="G67:I67"/>
    <mergeCell ref="J67:M67"/>
    <mergeCell ref="G111:I111"/>
    <mergeCell ref="G110:I110"/>
    <mergeCell ref="G109:I109"/>
    <mergeCell ref="G93:I93"/>
    <mergeCell ref="G92:I92"/>
    <mergeCell ref="N56:P56"/>
    <mergeCell ref="N55:P55"/>
    <mergeCell ref="N54:P54"/>
    <mergeCell ref="N53:P53"/>
    <mergeCell ref="J85:M85"/>
    <mergeCell ref="J84:M84"/>
    <mergeCell ref="J82:M82"/>
    <mergeCell ref="J81:M81"/>
    <mergeCell ref="J99:M99"/>
    <mergeCell ref="J98:M98"/>
    <mergeCell ref="J97:M97"/>
    <mergeCell ref="J96:M96"/>
    <mergeCell ref="N65:P65"/>
    <mergeCell ref="N64:P64"/>
    <mergeCell ref="J75:M75"/>
    <mergeCell ref="J68:M68"/>
    <mergeCell ref="J66:M66"/>
    <mergeCell ref="A57:F57"/>
    <mergeCell ref="J107:P107"/>
    <mergeCell ref="G73:I73"/>
    <mergeCell ref="G71:I71"/>
    <mergeCell ref="N70:P70"/>
    <mergeCell ref="N69:P69"/>
    <mergeCell ref="Q66:S66"/>
    <mergeCell ref="Q77:S77"/>
    <mergeCell ref="Q76:S76"/>
    <mergeCell ref="Q75:S75"/>
    <mergeCell ref="Q74:S74"/>
    <mergeCell ref="T43:T44"/>
    <mergeCell ref="A36:F36"/>
    <mergeCell ref="G36:I36"/>
    <mergeCell ref="G43:I44"/>
    <mergeCell ref="N36:P36"/>
    <mergeCell ref="J43:P43"/>
    <mergeCell ref="N51:P51"/>
    <mergeCell ref="N50:P50"/>
    <mergeCell ref="N49:P49"/>
    <mergeCell ref="N48:P48"/>
    <mergeCell ref="N47:P47"/>
    <mergeCell ref="N46:P46"/>
    <mergeCell ref="N45:P45"/>
    <mergeCell ref="N44:P44"/>
    <mergeCell ref="J65:M65"/>
    <mergeCell ref="J64:M64"/>
    <mergeCell ref="J74:M74"/>
    <mergeCell ref="A55:F55"/>
    <mergeCell ref="A54:F54"/>
    <mergeCell ref="A53:F53"/>
    <mergeCell ref="A52:F52"/>
    <mergeCell ref="Q36:S36"/>
    <mergeCell ref="G46:I46"/>
    <mergeCell ref="G45:I45"/>
    <mergeCell ref="G52:I52"/>
    <mergeCell ref="Q47:S47"/>
    <mergeCell ref="Q46:S46"/>
    <mergeCell ref="Q45:S45"/>
    <mergeCell ref="Q43:S44"/>
    <mergeCell ref="Q51:S51"/>
    <mergeCell ref="G26:I26"/>
    <mergeCell ref="G33:I33"/>
    <mergeCell ref="G32:I32"/>
    <mergeCell ref="G31:I31"/>
    <mergeCell ref="A51:F51"/>
    <mergeCell ref="A50:F50"/>
    <mergeCell ref="A49:F49"/>
    <mergeCell ref="A48:F48"/>
    <mergeCell ref="J50:M50"/>
    <mergeCell ref="J49:M49"/>
    <mergeCell ref="J48:M48"/>
    <mergeCell ref="J47:M47"/>
    <mergeCell ref="Q29:S29"/>
    <mergeCell ref="Q28:S28"/>
    <mergeCell ref="A26:F26"/>
    <mergeCell ref="Q32:S32"/>
    <mergeCell ref="Q31:S31"/>
    <mergeCell ref="Q30:S30"/>
    <mergeCell ref="G49:I49"/>
    <mergeCell ref="G48:I48"/>
    <mergeCell ref="G51:I51"/>
    <mergeCell ref="G50:I50"/>
    <mergeCell ref="N26:P26"/>
    <mergeCell ref="N52:P52"/>
    <mergeCell ref="J36:M36"/>
    <mergeCell ref="Q57:S57"/>
    <mergeCell ref="G57:I57"/>
    <mergeCell ref="A56:F56"/>
    <mergeCell ref="Q27:S27"/>
    <mergeCell ref="Q26:S26"/>
    <mergeCell ref="Q35:S35"/>
    <mergeCell ref="Q34:S34"/>
    <mergeCell ref="Q33:S33"/>
    <mergeCell ref="A46:F46"/>
    <mergeCell ref="A45:F45"/>
    <mergeCell ref="A43:F44"/>
    <mergeCell ref="Q50:S50"/>
    <mergeCell ref="Q49:S49"/>
    <mergeCell ref="K208:M208"/>
    <mergeCell ref="A70:F70"/>
    <mergeCell ref="A71:F71"/>
    <mergeCell ref="A73:F73"/>
    <mergeCell ref="A74:F74"/>
    <mergeCell ref="A75:F75"/>
    <mergeCell ref="A69:F69"/>
    <mergeCell ref="A63:F64"/>
    <mergeCell ref="A65:F65"/>
    <mergeCell ref="A66:F66"/>
    <mergeCell ref="A68:F68"/>
    <mergeCell ref="A84:F84"/>
    <mergeCell ref="A85:F85"/>
    <mergeCell ref="A86:F86"/>
    <mergeCell ref="A87:F87"/>
    <mergeCell ref="G88:I88"/>
    <mergeCell ref="H169:J170"/>
    <mergeCell ref="J70:M70"/>
    <mergeCell ref="J69:M69"/>
    <mergeCell ref="A1:T1"/>
    <mergeCell ref="G7:I7"/>
    <mergeCell ref="Q7:S7"/>
    <mergeCell ref="A9:F9"/>
    <mergeCell ref="A8:F8"/>
    <mergeCell ref="S265:T265"/>
    <mergeCell ref="S264:T264"/>
    <mergeCell ref="S263:T263"/>
    <mergeCell ref="S262:T262"/>
    <mergeCell ref="S261:T261"/>
    <mergeCell ref="S260:T260"/>
    <mergeCell ref="S259:T259"/>
    <mergeCell ref="A35:F35"/>
    <mergeCell ref="A34:F34"/>
    <mergeCell ref="G35:I35"/>
    <mergeCell ref="G34:I34"/>
    <mergeCell ref="A33:F33"/>
    <mergeCell ref="A32:F32"/>
    <mergeCell ref="A31:F31"/>
    <mergeCell ref="A30:F30"/>
    <mergeCell ref="A29:F29"/>
    <mergeCell ref="A28:F28"/>
    <mergeCell ref="A27:F27"/>
    <mergeCell ref="T24:T25"/>
    <mergeCell ref="A24:F25"/>
    <mergeCell ref="G24:I25"/>
    <mergeCell ref="Q24:S25"/>
    <mergeCell ref="G27:I27"/>
    <mergeCell ref="S258:T258"/>
    <mergeCell ref="N25:P25"/>
    <mergeCell ref="S257:T257"/>
    <mergeCell ref="S256:T256"/>
    <mergeCell ref="S255:T255"/>
    <mergeCell ref="S254:T254"/>
    <mergeCell ref="S253:T253"/>
    <mergeCell ref="S252:T252"/>
    <mergeCell ref="S251:T251"/>
    <mergeCell ref="S250:T250"/>
    <mergeCell ref="S249:T249"/>
    <mergeCell ref="S248:T248"/>
    <mergeCell ref="S247:T247"/>
    <mergeCell ref="P224:R224"/>
    <mergeCell ref="P223:R223"/>
    <mergeCell ref="P222:R222"/>
    <mergeCell ref="P221:R221"/>
    <mergeCell ref="P240:R240"/>
    <mergeCell ref="P239:R239"/>
    <mergeCell ref="P229:R230"/>
    <mergeCell ref="P253:R253"/>
    <mergeCell ref="P252:R252"/>
    <mergeCell ref="P251:R251"/>
    <mergeCell ref="S240:T240"/>
    <mergeCell ref="S239:T239"/>
    <mergeCell ref="S238:T238"/>
    <mergeCell ref="S236:T236"/>
    <mergeCell ref="P255:R255"/>
    <mergeCell ref="P254:R254"/>
    <mergeCell ref="S235:T235"/>
    <mergeCell ref="S234:T234"/>
    <mergeCell ref="S233:T233"/>
    <mergeCell ref="P238:R238"/>
    <mergeCell ref="P237:R237"/>
    <mergeCell ref="S237:T237"/>
    <mergeCell ref="S232:T232"/>
    <mergeCell ref="N102:P102"/>
    <mergeCell ref="N101:P101"/>
    <mergeCell ref="N100:P100"/>
    <mergeCell ref="N99:P99"/>
    <mergeCell ref="N98:P98"/>
    <mergeCell ref="N97:P97"/>
    <mergeCell ref="N96:P96"/>
    <mergeCell ref="N95:P95"/>
    <mergeCell ref="N94:P94"/>
    <mergeCell ref="N93:P93"/>
    <mergeCell ref="N92:P92"/>
    <mergeCell ref="N90:P90"/>
    <mergeCell ref="N89:P89"/>
    <mergeCell ref="N88:P88"/>
    <mergeCell ref="N87:P87"/>
    <mergeCell ref="N86:P86"/>
    <mergeCell ref="N85:P85"/>
    <mergeCell ref="N91:P91"/>
    <mergeCell ref="G99:I99"/>
    <mergeCell ref="G98:I98"/>
    <mergeCell ref="G97:I97"/>
    <mergeCell ref="G96:I96"/>
    <mergeCell ref="G101:I101"/>
    <mergeCell ref="G107:I108"/>
    <mergeCell ref="G91:I91"/>
    <mergeCell ref="K173:M173"/>
    <mergeCell ref="N173:O173"/>
    <mergeCell ref="P173:R173"/>
    <mergeCell ref="F180:G180"/>
    <mergeCell ref="H180:J180"/>
    <mergeCell ref="K180:M180"/>
    <mergeCell ref="N72:P72"/>
    <mergeCell ref="J108:M108"/>
    <mergeCell ref="A111:F111"/>
    <mergeCell ref="G95:I95"/>
    <mergeCell ref="A91:F91"/>
    <mergeCell ref="J77:M77"/>
    <mergeCell ref="Q117:S117"/>
    <mergeCell ref="A80:F80"/>
    <mergeCell ref="A81:F81"/>
    <mergeCell ref="A99:F99"/>
    <mergeCell ref="A100:F100"/>
    <mergeCell ref="A101:F101"/>
    <mergeCell ref="A94:F94"/>
    <mergeCell ref="A95:F95"/>
    <mergeCell ref="A96:F96"/>
    <mergeCell ref="A97:F97"/>
    <mergeCell ref="J86:M86"/>
    <mergeCell ref="Q114:S114"/>
    <mergeCell ref="N82:P82"/>
    <mergeCell ref="G55:I55"/>
    <mergeCell ref="G54:I54"/>
    <mergeCell ref="G53:I53"/>
    <mergeCell ref="G47:I47"/>
    <mergeCell ref="Q97:S97"/>
    <mergeCell ref="Q96:S96"/>
    <mergeCell ref="P250:R250"/>
    <mergeCell ref="P249:R249"/>
    <mergeCell ref="P248:R248"/>
    <mergeCell ref="P247:R247"/>
    <mergeCell ref="K216:M216"/>
    <mergeCell ref="K210:M210"/>
    <mergeCell ref="H229:J230"/>
    <mergeCell ref="P220:R220"/>
    <mergeCell ref="P219:R219"/>
    <mergeCell ref="P217:R217"/>
    <mergeCell ref="P216:R216"/>
    <mergeCell ref="P215:R215"/>
    <mergeCell ref="K224:M224"/>
    <mergeCell ref="K223:M223"/>
    <mergeCell ref="P211:R211"/>
    <mergeCell ref="N211:O211"/>
    <mergeCell ref="K219:M219"/>
    <mergeCell ref="K218:M218"/>
    <mergeCell ref="H232:J232"/>
    <mergeCell ref="H231:J231"/>
    <mergeCell ref="H215:J215"/>
    <mergeCell ref="H213:J213"/>
    <mergeCell ref="K217:M217"/>
    <mergeCell ref="K231:M231"/>
    <mergeCell ref="K230:M230"/>
    <mergeCell ref="K222:M222"/>
    <mergeCell ref="J35:M35"/>
    <mergeCell ref="J34:M34"/>
    <mergeCell ref="J33:M33"/>
    <mergeCell ref="J32:M32"/>
    <mergeCell ref="J31:M31"/>
    <mergeCell ref="J30:M30"/>
    <mergeCell ref="J29:M29"/>
    <mergeCell ref="J28:M28"/>
    <mergeCell ref="J26:M26"/>
    <mergeCell ref="J25:M25"/>
    <mergeCell ref="J27:M27"/>
    <mergeCell ref="J57:M57"/>
    <mergeCell ref="J56:M56"/>
    <mergeCell ref="J55:M55"/>
    <mergeCell ref="J54:M54"/>
    <mergeCell ref="J53:M53"/>
    <mergeCell ref="J52:M52"/>
    <mergeCell ref="J51:M51"/>
    <mergeCell ref="J24:P24"/>
    <mergeCell ref="N35:P35"/>
    <mergeCell ref="N17:P17"/>
    <mergeCell ref="N16:P16"/>
    <mergeCell ref="N15:P15"/>
    <mergeCell ref="N14:P14"/>
    <mergeCell ref="J16:M16"/>
    <mergeCell ref="J15:M15"/>
    <mergeCell ref="J14:M14"/>
    <mergeCell ref="J13:M13"/>
    <mergeCell ref="J12:M12"/>
    <mergeCell ref="N57:P57"/>
    <mergeCell ref="P174:R174"/>
    <mergeCell ref="S174:T174"/>
    <mergeCell ref="D182:E182"/>
    <mergeCell ref="A182:C182"/>
    <mergeCell ref="A180:C180"/>
    <mergeCell ref="N180:O180"/>
    <mergeCell ref="K181:M181"/>
    <mergeCell ref="K179:M179"/>
    <mergeCell ref="K178:M178"/>
    <mergeCell ref="K177:M177"/>
    <mergeCell ref="K176:M176"/>
    <mergeCell ref="K175:M175"/>
    <mergeCell ref="K172:M172"/>
    <mergeCell ref="K171:M171"/>
    <mergeCell ref="K170:M170"/>
    <mergeCell ref="H181:J181"/>
    <mergeCell ref="F179:G179"/>
    <mergeCell ref="F178:G178"/>
    <mergeCell ref="F177:G177"/>
    <mergeCell ref="N171:O171"/>
    <mergeCell ref="A169:C170"/>
    <mergeCell ref="H179:J179"/>
    <mergeCell ref="H178:J178"/>
    <mergeCell ref="G83:I83"/>
    <mergeCell ref="A98:F98"/>
    <mergeCell ref="A88:F88"/>
    <mergeCell ref="A89:F89"/>
    <mergeCell ref="J90:M90"/>
    <mergeCell ref="J89:M89"/>
    <mergeCell ref="J88:M88"/>
    <mergeCell ref="J87:M87"/>
    <mergeCell ref="G87:I87"/>
    <mergeCell ref="G86:I86"/>
    <mergeCell ref="G85:I85"/>
    <mergeCell ref="G84:I84"/>
    <mergeCell ref="Q99:S99"/>
    <mergeCell ref="Q98:S98"/>
    <mergeCell ref="G90:I90"/>
    <mergeCell ref="A177:C177"/>
    <mergeCell ref="A178:C178"/>
    <mergeCell ref="D174:E174"/>
    <mergeCell ref="P154:R154"/>
    <mergeCell ref="S154:T154"/>
    <mergeCell ref="N155:O155"/>
    <mergeCell ref="P155:R155"/>
    <mergeCell ref="S155:T155"/>
    <mergeCell ref="K156:M156"/>
    <mergeCell ref="N156:O156"/>
    <mergeCell ref="P156:R156"/>
    <mergeCell ref="S156:T156"/>
    <mergeCell ref="A157:C157"/>
    <mergeCell ref="D157:E157"/>
    <mergeCell ref="A186:C187"/>
    <mergeCell ref="A193:C193"/>
    <mergeCell ref="H191:J191"/>
    <mergeCell ref="H189:J189"/>
    <mergeCell ref="H188:J188"/>
    <mergeCell ref="H184:J184"/>
    <mergeCell ref="H183:J183"/>
    <mergeCell ref="D186:E187"/>
    <mergeCell ref="S183:T183"/>
    <mergeCell ref="A189:C189"/>
    <mergeCell ref="A188:C188"/>
    <mergeCell ref="A184:C184"/>
    <mergeCell ref="A183:C183"/>
    <mergeCell ref="F188:G188"/>
    <mergeCell ref="F184:G184"/>
    <mergeCell ref="P190:R190"/>
    <mergeCell ref="K190:M190"/>
    <mergeCell ref="N190:O190"/>
    <mergeCell ref="K191:M191"/>
    <mergeCell ref="K193:M193"/>
    <mergeCell ref="N192:O192"/>
    <mergeCell ref="N193:O193"/>
    <mergeCell ref="F192:G192"/>
    <mergeCell ref="D189:E189"/>
    <mergeCell ref="D188:E188"/>
    <mergeCell ref="D184:E184"/>
    <mergeCell ref="D183:E183"/>
    <mergeCell ref="S190:T190"/>
    <mergeCell ref="S191:T191"/>
    <mergeCell ref="S189:T189"/>
    <mergeCell ref="S188:T188"/>
    <mergeCell ref="N191:O191"/>
    <mergeCell ref="P180:R180"/>
    <mergeCell ref="S180:T180"/>
    <mergeCell ref="P191:R191"/>
    <mergeCell ref="P189:R189"/>
    <mergeCell ref="P188:R188"/>
    <mergeCell ref="P184:R184"/>
    <mergeCell ref="K174:M174"/>
    <mergeCell ref="J71:M71"/>
    <mergeCell ref="J80:M80"/>
    <mergeCell ref="J79:M79"/>
    <mergeCell ref="J73:M73"/>
    <mergeCell ref="J91:M91"/>
    <mergeCell ref="J76:M76"/>
    <mergeCell ref="J117:M117"/>
    <mergeCell ref="J116:M116"/>
    <mergeCell ref="J115:M115"/>
    <mergeCell ref="F183:G183"/>
    <mergeCell ref="S179:T179"/>
    <mergeCell ref="H182:J182"/>
    <mergeCell ref="H186:J187"/>
    <mergeCell ref="N174:O174"/>
    <mergeCell ref="A72:F72"/>
    <mergeCell ref="G72:I72"/>
    <mergeCell ref="A78:F78"/>
    <mergeCell ref="G78:I78"/>
    <mergeCell ref="J78:M78"/>
    <mergeCell ref="S186:T187"/>
    <mergeCell ref="P171:R171"/>
    <mergeCell ref="A76:F76"/>
    <mergeCell ref="A77:F77"/>
    <mergeCell ref="A79:F79"/>
    <mergeCell ref="A176:C176"/>
    <mergeCell ref="D181:E181"/>
    <mergeCell ref="D180:E180"/>
    <mergeCell ref="A90:F90"/>
    <mergeCell ref="A92:F92"/>
    <mergeCell ref="A93:F93"/>
    <mergeCell ref="A82:F82"/>
    <mergeCell ref="G100:I100"/>
    <mergeCell ref="G102:I102"/>
    <mergeCell ref="J83:M83"/>
    <mergeCell ref="H174:J174"/>
    <mergeCell ref="H177:J177"/>
    <mergeCell ref="H176:J176"/>
    <mergeCell ref="H175:J175"/>
    <mergeCell ref="H172:J172"/>
    <mergeCell ref="H171:J171"/>
    <mergeCell ref="G89:I89"/>
    <mergeCell ref="A102:F102"/>
    <mergeCell ref="A114:F114"/>
    <mergeCell ref="A113:F113"/>
    <mergeCell ref="A112:F112"/>
    <mergeCell ref="A130:C131"/>
    <mergeCell ref="D130:E131"/>
    <mergeCell ref="F130:G131"/>
    <mergeCell ref="A155:C155"/>
    <mergeCell ref="D155:E155"/>
    <mergeCell ref="F155:G155"/>
    <mergeCell ref="H155:J155"/>
    <mergeCell ref="K155:M155"/>
    <mergeCell ref="A156:C156"/>
    <mergeCell ref="D156:E156"/>
    <mergeCell ref="F156:G156"/>
    <mergeCell ref="H156:J156"/>
    <mergeCell ref="G70:I70"/>
    <mergeCell ref="A83:F83"/>
    <mergeCell ref="A173:C173"/>
    <mergeCell ref="D173:E173"/>
    <mergeCell ref="F173:G173"/>
    <mergeCell ref="H173:J173"/>
    <mergeCell ref="D224:E224"/>
    <mergeCell ref="D223:E223"/>
    <mergeCell ref="D222:E222"/>
    <mergeCell ref="A265:E265"/>
    <mergeCell ref="A264:E264"/>
    <mergeCell ref="A263:E263"/>
    <mergeCell ref="A262:E262"/>
    <mergeCell ref="A261:E261"/>
    <mergeCell ref="A260:E260"/>
    <mergeCell ref="A259:E259"/>
    <mergeCell ref="A258:E258"/>
    <mergeCell ref="A257:E257"/>
    <mergeCell ref="A256:E256"/>
    <mergeCell ref="A255:E255"/>
    <mergeCell ref="A254:E254"/>
    <mergeCell ref="A253:E253"/>
    <mergeCell ref="A252:E252"/>
    <mergeCell ref="A190:C190"/>
    <mergeCell ref="D190:E190"/>
    <mergeCell ref="A174:C174"/>
    <mergeCell ref="F174:G174"/>
    <mergeCell ref="J265:N265"/>
    <mergeCell ref="J264:N264"/>
    <mergeCell ref="J263:N263"/>
    <mergeCell ref="J262:N262"/>
    <mergeCell ref="K233:M233"/>
    <mergeCell ref="D197:E197"/>
    <mergeCell ref="D194:E194"/>
    <mergeCell ref="K197:M197"/>
    <mergeCell ref="A208:C208"/>
    <mergeCell ref="A203:C203"/>
    <mergeCell ref="A202:C202"/>
    <mergeCell ref="A201:C201"/>
    <mergeCell ref="A200:C200"/>
    <mergeCell ref="D229:E230"/>
    <mergeCell ref="D221:E221"/>
    <mergeCell ref="D220:E220"/>
    <mergeCell ref="D199:E199"/>
    <mergeCell ref="D198:E198"/>
    <mergeCell ref="K196:M196"/>
    <mergeCell ref="D204:E204"/>
    <mergeCell ref="F204:G204"/>
    <mergeCell ref="A214:C214"/>
    <mergeCell ref="D214:E214"/>
    <mergeCell ref="F214:G214"/>
    <mergeCell ref="F224:G224"/>
    <mergeCell ref="F223:G223"/>
    <mergeCell ref="F222:G222"/>
    <mergeCell ref="F221:G221"/>
    <mergeCell ref="F220:G220"/>
    <mergeCell ref="H224:J224"/>
    <mergeCell ref="H223:J223"/>
    <mergeCell ref="H222:J222"/>
    <mergeCell ref="J261:N261"/>
    <mergeCell ref="J260:N260"/>
    <mergeCell ref="J259:N259"/>
    <mergeCell ref="J258:N258"/>
    <mergeCell ref="J257:N257"/>
    <mergeCell ref="J256:N256"/>
    <mergeCell ref="P196:R196"/>
    <mergeCell ref="S196:T196"/>
    <mergeCell ref="S198:T198"/>
    <mergeCell ref="S197:T197"/>
    <mergeCell ref="D202:E202"/>
    <mergeCell ref="D201:E201"/>
    <mergeCell ref="N201:O201"/>
    <mergeCell ref="N200:O200"/>
    <mergeCell ref="N199:O199"/>
    <mergeCell ref="N198:O198"/>
    <mergeCell ref="N197:O197"/>
    <mergeCell ref="S208:T208"/>
    <mergeCell ref="S203:T203"/>
    <mergeCell ref="D219:E219"/>
    <mergeCell ref="D218:E218"/>
    <mergeCell ref="D217:E217"/>
    <mergeCell ref="D216:E216"/>
    <mergeCell ref="D215:E215"/>
    <mergeCell ref="D213:E213"/>
    <mergeCell ref="D212:E212"/>
    <mergeCell ref="D211:E211"/>
    <mergeCell ref="P208:R208"/>
    <mergeCell ref="P203:R203"/>
    <mergeCell ref="P202:R202"/>
    <mergeCell ref="P201:R201"/>
    <mergeCell ref="K232:M232"/>
    <mergeCell ref="H154:J154"/>
    <mergeCell ref="K154:M154"/>
    <mergeCell ref="N154:O154"/>
    <mergeCell ref="P200:R200"/>
    <mergeCell ref="P199:R199"/>
    <mergeCell ref="P198:R198"/>
    <mergeCell ref="P197:R197"/>
    <mergeCell ref="P210:R210"/>
    <mergeCell ref="S210:T210"/>
    <mergeCell ref="K215:M215"/>
    <mergeCell ref="J254:N254"/>
    <mergeCell ref="J253:N253"/>
    <mergeCell ref="P265:R265"/>
    <mergeCell ref="P264:R264"/>
    <mergeCell ref="P263:R263"/>
    <mergeCell ref="P262:R262"/>
    <mergeCell ref="P261:R261"/>
    <mergeCell ref="P260:R260"/>
    <mergeCell ref="P259:R259"/>
    <mergeCell ref="P258:R258"/>
    <mergeCell ref="P257:R257"/>
    <mergeCell ref="P256:R256"/>
    <mergeCell ref="J255:N255"/>
    <mergeCell ref="N210:O210"/>
    <mergeCell ref="N209:O209"/>
    <mergeCell ref="P209:R209"/>
    <mergeCell ref="S209:T209"/>
    <mergeCell ref="S200:T200"/>
    <mergeCell ref="S199:T199"/>
    <mergeCell ref="S202:T202"/>
    <mergeCell ref="S201:T201"/>
    <mergeCell ref="N203:O203"/>
    <mergeCell ref="N160:O160"/>
    <mergeCell ref="P160:R160"/>
    <mergeCell ref="S160:T160"/>
    <mergeCell ref="N196:O196"/>
    <mergeCell ref="A150:C151"/>
    <mergeCell ref="D150:E151"/>
    <mergeCell ref="F150:G151"/>
    <mergeCell ref="H150:J151"/>
    <mergeCell ref="K150:O150"/>
    <mergeCell ref="P150:R151"/>
    <mergeCell ref="S150:T151"/>
    <mergeCell ref="K151:M151"/>
    <mergeCell ref="N151:O151"/>
    <mergeCell ref="A152:C152"/>
    <mergeCell ref="D152:E152"/>
    <mergeCell ref="F152:G152"/>
    <mergeCell ref="H152:J152"/>
    <mergeCell ref="K152:M152"/>
    <mergeCell ref="N152:O152"/>
    <mergeCell ref="P152:R152"/>
    <mergeCell ref="S152:T152"/>
    <mergeCell ref="A153:C153"/>
    <mergeCell ref="D153:E153"/>
    <mergeCell ref="F153:G153"/>
    <mergeCell ref="H153:J153"/>
    <mergeCell ref="K153:M153"/>
    <mergeCell ref="N153:O153"/>
    <mergeCell ref="P153:R153"/>
    <mergeCell ref="S153:T153"/>
    <mergeCell ref="A154:C154"/>
    <mergeCell ref="D154:E154"/>
    <mergeCell ref="F154:G154"/>
    <mergeCell ref="A158:C158"/>
    <mergeCell ref="D158:E158"/>
    <mergeCell ref="F158:G158"/>
    <mergeCell ref="H158:J158"/>
    <mergeCell ref="K158:M158"/>
    <mergeCell ref="N158:O158"/>
    <mergeCell ref="P158:R158"/>
    <mergeCell ref="S158:T158"/>
    <mergeCell ref="H204:J204"/>
    <mergeCell ref="K204:M204"/>
    <mergeCell ref="N204:O204"/>
    <mergeCell ref="P204:R204"/>
    <mergeCell ref="S204:T204"/>
    <mergeCell ref="F157:G157"/>
    <mergeCell ref="H157:J157"/>
    <mergeCell ref="K157:M157"/>
    <mergeCell ref="N157:O157"/>
    <mergeCell ref="P157:R157"/>
    <mergeCell ref="S157:T157"/>
    <mergeCell ref="A159:C159"/>
    <mergeCell ref="D159:E159"/>
    <mergeCell ref="F159:G159"/>
    <mergeCell ref="H159:J159"/>
    <mergeCell ref="K159:M159"/>
    <mergeCell ref="N159:O159"/>
    <mergeCell ref="P159:R159"/>
    <mergeCell ref="S159:T159"/>
    <mergeCell ref="A160:C160"/>
    <mergeCell ref="D160:E160"/>
    <mergeCell ref="F160:G160"/>
    <mergeCell ref="H160:J160"/>
    <mergeCell ref="K160:M160"/>
    <mergeCell ref="S211:T211"/>
    <mergeCell ref="K221:M221"/>
    <mergeCell ref="K220:M220"/>
    <mergeCell ref="P236:R236"/>
    <mergeCell ref="K213:M213"/>
    <mergeCell ref="K212:M212"/>
    <mergeCell ref="H221:J221"/>
    <mergeCell ref="K234:M234"/>
    <mergeCell ref="H235:J235"/>
    <mergeCell ref="F234:G234"/>
    <mergeCell ref="F233:G233"/>
    <mergeCell ref="A161:C161"/>
    <mergeCell ref="D161:E161"/>
    <mergeCell ref="F161:G161"/>
    <mergeCell ref="H161:J161"/>
    <mergeCell ref="K161:M161"/>
    <mergeCell ref="N161:O161"/>
    <mergeCell ref="P161:R161"/>
    <mergeCell ref="S161:T161"/>
    <mergeCell ref="H214:J214"/>
    <mergeCell ref="K214:M214"/>
    <mergeCell ref="N214:O214"/>
    <mergeCell ref="N208:O208"/>
    <mergeCell ref="K198:M198"/>
    <mergeCell ref="A179:C179"/>
    <mergeCell ref="A181:C181"/>
    <mergeCell ref="A210:C210"/>
    <mergeCell ref="F210:G210"/>
    <mergeCell ref="H210:J210"/>
    <mergeCell ref="D191:E191"/>
    <mergeCell ref="D192:E192"/>
    <mergeCell ref="D210:E210"/>
  </mergeCells>
  <phoneticPr fontId="2" type="noConversion"/>
  <printOptions horizontalCentered="1"/>
  <pageMargins left="0.39370078740157483" right="0.39370078740157483" top="0.98425196850393704" bottom="0.59055118110236227" header="0.51181102362204722" footer="0.31496062992125984"/>
  <pageSetup paperSize="9" scale="95" orientation="portrait" r:id="rId1"/>
  <headerFooter alignWithMargins="0">
    <oddFooter>&amp;C- &amp;P &amp;[-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표지</vt:lpstr>
      <vt:lpstr>수정안</vt:lpstr>
    </vt:vector>
  </TitlesOfParts>
  <Company>의왕시청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의회사무국</dc:creator>
  <cp:lastModifiedBy>Windows 사용자</cp:lastModifiedBy>
  <cp:lastPrinted>2019-06-14T08:53:47Z</cp:lastPrinted>
  <dcterms:created xsi:type="dcterms:W3CDTF">2003-10-07T04:55:46Z</dcterms:created>
  <dcterms:modified xsi:type="dcterms:W3CDTF">2019-07-11T02:34:58Z</dcterms:modified>
</cp:coreProperties>
</file>